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0326cc2a51e42494/Finally Learn Downloads/"/>
    </mc:Choice>
  </mc:AlternateContent>
  <xr:revisionPtr revIDLastSave="0" documentId="8_{3E09937B-F6D4-954C-8326-9519F490C2E5}" xr6:coauthVersionLast="46" xr6:coauthVersionMax="46" xr10:uidLastSave="{00000000-0000-0000-0000-000000000000}"/>
  <bookViews>
    <workbookView xWindow="0" yWindow="500" windowWidth="38400" windowHeight="20140" xr2:uid="{F8C24BD0-6F23-A64F-9E70-45B21F25E1DE}"/>
  </bookViews>
  <sheets>
    <sheet name="TVM Excel" sheetId="1" r:id="rId1"/>
    <sheet name="TVM BA II Plus" sheetId="4" r:id="rId2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0" i="4" l="1"/>
  <c r="E187" i="4"/>
  <c r="C176" i="4"/>
  <c r="C162" i="4"/>
  <c r="C163" i="4" s="1"/>
  <c r="C151" i="4"/>
  <c r="C135" i="4"/>
  <c r="C138" i="4" s="1"/>
  <c r="C123" i="4"/>
  <c r="C126" i="4" s="1"/>
  <c r="C170" i="1"/>
  <c r="C157" i="1"/>
  <c r="C144" i="1"/>
  <c r="C143" i="1"/>
  <c r="C132" i="1"/>
  <c r="C119" i="1"/>
  <c r="C116" i="1"/>
  <c r="C107" i="1"/>
  <c r="C104" i="1"/>
  <c r="C92" i="1"/>
  <c r="C90" i="1"/>
  <c r="C80" i="1"/>
  <c r="C68" i="1"/>
  <c r="C64" i="1"/>
  <c r="C56" i="1"/>
  <c r="C187" i="4"/>
  <c r="C109" i="4"/>
  <c r="C111" i="4" s="1"/>
  <c r="C99" i="4"/>
  <c r="C83" i="4"/>
  <c r="C87" i="4" s="1"/>
  <c r="C75" i="4"/>
  <c r="E144" i="1"/>
  <c r="E170" i="1" l="1"/>
</calcChain>
</file>

<file path=xl/sharedStrings.xml><?xml version="1.0" encoding="utf-8"?>
<sst xmlns="http://schemas.openxmlformats.org/spreadsheetml/2006/main" count="337" uniqueCount="109">
  <si>
    <t>Time Value of Money</t>
  </si>
  <si>
    <t>A dollar today is worth more than in the future</t>
  </si>
  <si>
    <t>a dollar loses its value because of inflation</t>
  </si>
  <si>
    <t>a dollar can be invested to earn interest</t>
  </si>
  <si>
    <t>1. Excel or a spreadsheet</t>
  </si>
  <si>
    <t>TI BA II Plus Professional</t>
  </si>
  <si>
    <t>2. Financial Calculator or App</t>
  </si>
  <si>
    <t>BA Finance Pro for iOS by Ernest Brock</t>
  </si>
  <si>
    <t>3. Formulas</t>
  </si>
  <si>
    <t>4. Interest Table</t>
  </si>
  <si>
    <t>P/Y</t>
  </si>
  <si>
    <t xml:space="preserve">Periods per year or compounding frequency: 1, 2, 4, or 12 </t>
  </si>
  <si>
    <t xml:space="preserve">There are two systems: </t>
  </si>
  <si>
    <t>N</t>
  </si>
  <si>
    <t>number of periods: years, half years, quarters, months</t>
  </si>
  <si>
    <t>I/Y</t>
  </si>
  <si>
    <t>annual interest rate</t>
  </si>
  <si>
    <t>PV</t>
  </si>
  <si>
    <t>present value: lump sum at the beginning of the problem</t>
  </si>
  <si>
    <t>PMT</t>
  </si>
  <si>
    <t xml:space="preserve">payment or annuity: stream of equal payments + or - </t>
  </si>
  <si>
    <t>FV</t>
  </si>
  <si>
    <t>Future value: lump sum at the end of the problem</t>
  </si>
  <si>
    <t>BA II Plus</t>
  </si>
  <si>
    <t>Excel</t>
  </si>
  <si>
    <t>Periods per year</t>
  </si>
  <si>
    <t>none</t>
  </si>
  <si>
    <t xml:space="preserve">Periods </t>
  </si>
  <si>
    <t>NPER</t>
  </si>
  <si>
    <t>Interest rate</t>
  </si>
  <si>
    <t>RATE</t>
  </si>
  <si>
    <t>Present value</t>
  </si>
  <si>
    <t>Payments</t>
  </si>
  <si>
    <t>Future Value</t>
  </si>
  <si>
    <t>enter as -</t>
  </si>
  <si>
    <t>enter as +</t>
  </si>
  <si>
    <t>equals +</t>
  </si>
  <si>
    <t>equals -</t>
  </si>
  <si>
    <t>+</t>
  </si>
  <si>
    <t>-</t>
  </si>
  <si>
    <t>BA II Plus emulator on Android</t>
  </si>
  <si>
    <t>Calculator</t>
  </si>
  <si>
    <t>Apps</t>
  </si>
  <si>
    <t>Introduction to Time Value of Money</t>
  </si>
  <si>
    <t>Video 1</t>
  </si>
  <si>
    <t>Video 2</t>
  </si>
  <si>
    <t>Your account started with a balance of $33,000. Your monthly investments were $500. After 30</t>
  </si>
  <si>
    <t>years, the balance is $922,000. What is your CAGR?</t>
  </si>
  <si>
    <t>You invest $3,000 today in an account that grows at 8% for 10 years. What will it be worth at the</t>
  </si>
  <si>
    <t>end?</t>
  </si>
  <si>
    <t>An account has $10,000. You add $500 per month for 20 years and the interest rate is 9% What is</t>
  </si>
  <si>
    <t>the FV?</t>
  </si>
  <si>
    <t>annuity worth today?</t>
  </si>
  <si>
    <t>A $200,000 15-year bond pays semiannual interest payments of $8,000. The bond is sold to yield</t>
  </si>
  <si>
    <t>7.5%. What is the price or PV of the bond?</t>
  </si>
  <si>
    <t>You buy a car for $27,000 and finance it for 5 years. The interest is 6.2%. What is your monthly car</t>
  </si>
  <si>
    <t>payment?</t>
  </si>
  <si>
    <t>You want to have $1,000,000 at age 70. You are age 25 and currently have $1,000 dollars saved.</t>
  </si>
  <si>
    <t>You can earn 8%. What monthly amount do you need to save to achieve your goal?</t>
  </si>
  <si>
    <t>Your investment of  $100,000 has grown to $284,400 in 9 years. What is your annual rate of</t>
  </si>
  <si>
    <t>return? (This is also called compound annual growth rate or CAGR)</t>
  </si>
  <si>
    <t>You can invest $350 per month and earn 8.5%. Your goal is to have $200,000. How many months</t>
  </si>
  <si>
    <t>will it take?</t>
  </si>
  <si>
    <t>A credit card has $5,000 balance with interest of 18%. The minimum payment is $100. How many</t>
  </si>
  <si>
    <t>months to pay off the credit card if the payments are $100?</t>
  </si>
  <si>
    <t>1. Solve for Future Value - FV</t>
  </si>
  <si>
    <t>2. Solve for Present Value - PV</t>
  </si>
  <si>
    <t>3. Solve for Payment - PMT</t>
  </si>
  <si>
    <t>4. Solve for Interest Rate - RATE or I/Y</t>
  </si>
  <si>
    <t>5. Solve for Number of Periods - NPER or N</t>
  </si>
  <si>
    <t>2nd</t>
  </si>
  <si>
    <t>FORMAT</t>
  </si>
  <si>
    <t>ENTER</t>
  </si>
  <si>
    <t>UP</t>
  </si>
  <si>
    <t>SET</t>
  </si>
  <si>
    <t>Chain system</t>
  </si>
  <si>
    <t>this is the default of simple calculators</t>
  </si>
  <si>
    <t>1 + 2 x 3</t>
  </si>
  <si>
    <t>incorrect!</t>
  </si>
  <si>
    <t>Chn is default of the TI BA II Plus </t>
  </si>
  <si>
    <t>AOS</t>
  </si>
  <si>
    <t>set the TI BA II Plus to AOS </t>
  </si>
  <si>
    <t>1. Inflation</t>
  </si>
  <si>
    <t>2. Interest</t>
  </si>
  <si>
    <t xml:space="preserve">Best  </t>
  </si>
  <si>
    <t>Worst</t>
  </si>
  <si>
    <t>Methods to Calculate TVM</t>
  </si>
  <si>
    <r>
      <rPr>
        <b/>
        <sz val="14"/>
        <color theme="1"/>
        <rFont val="Roboto"/>
      </rPr>
      <t>Periodic Rate:</t>
    </r>
    <r>
      <rPr>
        <sz val="14"/>
        <color theme="1"/>
        <rFont val="Roboto"/>
      </rPr>
      <t xml:space="preserve">  P/Y = 1 and adjust the interest rate  </t>
    </r>
    <r>
      <rPr>
        <b/>
        <sz val="14"/>
        <color theme="1"/>
        <rFont val="Roboto"/>
      </rPr>
      <t xml:space="preserve">  for Excel</t>
    </r>
  </si>
  <si>
    <t>Annual Rate: P/Y = 1, 2, 4 ,or 12 - recommended for Calculator</t>
  </si>
  <si>
    <t>You will receive $200,000 each year for 10 years starting today. If you can earn 6%, what is the</t>
  </si>
  <si>
    <t>2. Financial Calculator / App</t>
  </si>
  <si>
    <t>1. Excel / spreadsheet</t>
  </si>
  <si>
    <t>1. Set to 4 decimals (more than the default 2)</t>
  </si>
  <si>
    <t>TI BA II Plus Professional Setup</t>
  </si>
  <si>
    <t>2. Set it to algebraic operating system (AOS)</t>
  </si>
  <si>
    <t>correct!</t>
  </si>
  <si>
    <t>Algebraic Operating System</t>
  </si>
  <si>
    <t>uses math order of operations</t>
  </si>
  <si>
    <t>CHN</t>
  </si>
  <si>
    <t>Time Value of Money Variables</t>
  </si>
  <si>
    <t>TI BA II Plus - Most Popular</t>
  </si>
  <si>
    <t>A dollar today is worth more than a dollar in the future</t>
  </si>
  <si>
    <t>BEG</t>
  </si>
  <si>
    <t>2nd BGN 2nd SET</t>
  </si>
  <si>
    <t>45 x 12</t>
  </si>
  <si>
    <t>ERROR 5</t>
  </si>
  <si>
    <t>nan</t>
  </si>
  <si>
    <t>Time Value of Money Using Excel</t>
  </si>
  <si>
    <t>Time Value of Money using TI BA II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</si>
</sst>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</numFmts>
  <fonts count="10">
    <font>
      <sz val="14"/>
      <color theme="1"/>
      <name val="Roboto-Regular"/>
      <family val="2"/>
    </font>
    <font>
      <sz val="14"/>
      <color theme="1"/>
      <name val="Roboto-Regular"/>
      <family val="2"/>
    </font>
    <font>
      <b/>
      <sz val="14"/>
      <color theme="1"/>
      <name val="Roboto"/>
    </font>
    <font>
      <sz val="14"/>
      <color theme="1"/>
      <name val="Roboto"/>
    </font>
    <font>
      <b/>
      <sz val="20"/>
      <color theme="1"/>
      <name val="Roboto"/>
    </font>
    <font>
      <b/>
      <sz val="14"/>
      <name val="Roboto"/>
    </font>
    <font>
      <u/>
      <sz val="14"/>
      <color theme="10"/>
      <name val="Roboto-Regular"/>
      <family val="2"/>
    </font>
    <font>
      <u/>
      <sz val="20"/>
      <color theme="10"/>
      <name val="Roboto"/>
    </font>
    <font>
      <u/>
      <sz val="20"/>
      <color theme="10"/>
      <name val="Roboto-Regular"/>
      <family val="2"/>
    </font>
    <font>
      <sz val="20"/>
      <color theme="1"/>
      <name val="Roboto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60">
    <xf numFmtId="0" fontId="0" fillId="0" borderId="0" xfId="0"/>
    <xf numFmtId="0" fontId="3" fillId="0" borderId="0" xfId="0" applyFont="1"/>
    <xf numFmtId="0" fontId="2" fillId="0" borderId="0" xfId="0" applyFont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right"/>
    </xf>
    <xf numFmtId="0" fontId="3" fillId="0" borderId="0" xfId="0" applyFont="1" applyAlignment="1">
      <alignment horizontal="left" indent="1"/>
    </xf>
    <xf numFmtId="0" fontId="3" fillId="3" borderId="0" xfId="0" applyFont="1" applyFill="1"/>
    <xf numFmtId="0" fontId="3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/>
    </xf>
    <xf numFmtId="0" fontId="2" fillId="0" borderId="1" xfId="0" applyFont="1" applyBorder="1"/>
    <xf numFmtId="10" fontId="2" fillId="0" borderId="1" xfId="3" applyNumberFormat="1" applyFont="1" applyBorder="1"/>
    <xf numFmtId="44" fontId="2" fillId="0" borderId="1" xfId="2" applyFont="1" applyBorder="1"/>
    <xf numFmtId="0" fontId="2" fillId="3" borderId="1" xfId="0" applyFont="1" applyFill="1" applyBorder="1"/>
    <xf numFmtId="8" fontId="2" fillId="3" borderId="1" xfId="2" applyNumberFormat="1" applyFont="1" applyFill="1" applyBorder="1"/>
    <xf numFmtId="0" fontId="2" fillId="0" borderId="1" xfId="0" applyFont="1" applyBorder="1" applyAlignment="1">
      <alignment horizontal="center"/>
    </xf>
    <xf numFmtId="0" fontId="2" fillId="0" borderId="0" xfId="0" quotePrefix="1" applyFont="1" applyAlignment="1">
      <alignment horizontal="center"/>
    </xf>
    <xf numFmtId="44" fontId="2" fillId="0" borderId="1" xfId="2" applyFont="1" applyFill="1" applyBorder="1"/>
    <xf numFmtId="44" fontId="2" fillId="0" borderId="0" xfId="2" applyFont="1" applyBorder="1"/>
    <xf numFmtId="44" fontId="2" fillId="2" borderId="0" xfId="2" applyFont="1" applyFill="1" applyBorder="1"/>
    <xf numFmtId="10" fontId="2" fillId="3" borderId="1" xfId="3" applyNumberFormat="1" applyFont="1" applyFill="1" applyBorder="1"/>
    <xf numFmtId="43" fontId="2" fillId="3" borderId="1" xfId="1" applyFont="1" applyFill="1" applyBorder="1"/>
    <xf numFmtId="43" fontId="3" fillId="0" borderId="0" xfId="0" applyNumberFormat="1" applyFont="1"/>
    <xf numFmtId="10" fontId="2" fillId="0" borderId="1" xfId="3" applyNumberFormat="1" applyFont="1" applyFill="1" applyBorder="1"/>
    <xf numFmtId="0" fontId="4" fillId="0" borderId="0" xfId="1" applyNumberFormat="1" applyFont="1"/>
    <xf numFmtId="0" fontId="2" fillId="0" borderId="1" xfId="0" applyFont="1" applyBorder="1" applyAlignment="1"/>
    <xf numFmtId="10" fontId="2" fillId="0" borderId="1" xfId="3" applyNumberFormat="1" applyFont="1" applyBorder="1" applyAlignment="1"/>
    <xf numFmtId="44" fontId="2" fillId="0" borderId="1" xfId="2" applyFont="1" applyBorder="1" applyAlignment="1"/>
    <xf numFmtId="44" fontId="2" fillId="0" borderId="1" xfId="2" applyFont="1" applyFill="1" applyBorder="1" applyAlignment="1"/>
    <xf numFmtId="0" fontId="4" fillId="3" borderId="0" xfId="1" applyNumberFormat="1" applyFont="1" applyFill="1"/>
    <xf numFmtId="0" fontId="3" fillId="0" borderId="0" xfId="0" applyFont="1" applyAlignment="1">
      <alignment horizontal="left"/>
    </xf>
    <xf numFmtId="0" fontId="3" fillId="0" borderId="0" xfId="0" applyFont="1" applyFill="1"/>
    <xf numFmtId="0" fontId="3" fillId="3" borderId="1" xfId="0" applyFont="1" applyFill="1" applyBorder="1" applyAlignment="1">
      <alignment horizontal="left" vertical="center" wrapText="1"/>
    </xf>
    <xf numFmtId="0" fontId="4" fillId="2" borderId="0" xfId="0" applyFont="1" applyFill="1"/>
    <xf numFmtId="0" fontId="2" fillId="3" borderId="1" xfId="0" applyFont="1" applyFill="1" applyBorder="1" applyAlignment="1">
      <alignment horizontal="center"/>
    </xf>
    <xf numFmtId="0" fontId="2" fillId="3" borderId="0" xfId="0" applyFont="1" applyFill="1"/>
    <xf numFmtId="0" fontId="5" fillId="0" borderId="0" xfId="0" applyFont="1"/>
    <xf numFmtId="8" fontId="2" fillId="3" borderId="1" xfId="2" applyNumberFormat="1" applyFont="1" applyFill="1" applyBorder="1" applyAlignment="1"/>
    <xf numFmtId="0" fontId="4" fillId="0" borderId="0" xfId="1" applyNumberFormat="1" applyFont="1" applyFill="1"/>
    <xf numFmtId="0" fontId="2" fillId="0" borderId="0" xfId="0" applyFont="1" applyAlignment="1"/>
    <xf numFmtId="44" fontId="2" fillId="3" borderId="1" xfId="2" applyFont="1" applyFill="1" applyBorder="1"/>
    <xf numFmtId="44" fontId="2" fillId="3" borderId="1" xfId="2" applyFont="1" applyFill="1" applyBorder="1" applyAlignment="1"/>
    <xf numFmtId="0" fontId="3" fillId="3" borderId="2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/>
    </xf>
    <xf numFmtId="0" fontId="7" fillId="3" borderId="0" xfId="4" applyNumberFormat="1" applyFont="1" applyFill="1"/>
    <xf numFmtId="0" fontId="7" fillId="0" borderId="0" xfId="4" applyNumberFormat="1" applyFont="1" applyFill="1"/>
    <xf numFmtId="0" fontId="8" fillId="0" borderId="0" xfId="4" applyNumberFormat="1" applyFont="1"/>
    <xf numFmtId="0" fontId="9" fillId="3" borderId="0" xfId="0" applyFont="1" applyFill="1"/>
    <xf numFmtId="0" fontId="9" fillId="0" borderId="0" xfId="0" applyFont="1"/>
    <xf numFmtId="0" fontId="8" fillId="3" borderId="0" xfId="4" applyNumberFormat="1" applyFont="1" applyFill="1"/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87923</xdr:colOff>
      <xdr:row>4</xdr:row>
      <xdr:rowOff>322420</xdr:rowOff>
    </xdr:from>
    <xdr:to>
      <xdr:col>12</xdr:col>
      <xdr:colOff>890954</xdr:colOff>
      <xdr:row>20</xdr:row>
      <xdr:rowOff>165705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B1AF00-B5A1-F84B-86E8-49774BCCF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29077" y="1651035"/>
          <a:ext cx="4056185" cy="3760747"/>
        </a:xfrm>
        <a:prstGeom prst="rect">
          <a:avLst/>
        </a:prstGeom>
      </xdr:spPr>
    </xdr:pic>
    <xdr:clientData/>
  </xdr:twoCellAnchor>
  <xdr:twoCellAnchor>
    <xdr:from>
      <xdr:col>7</xdr:col>
      <xdr:colOff>414867</xdr:colOff>
      <xdr:row>13</xdr:row>
      <xdr:rowOff>136769</xdr:rowOff>
    </xdr:from>
    <xdr:to>
      <xdr:col>8</xdr:col>
      <xdr:colOff>889000</xdr:colOff>
      <xdr:row>15</xdr:row>
      <xdr:rowOff>127001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2BEC763-1D85-204B-8C0A-332A67D60A65}"/>
            </a:ext>
          </a:extLst>
        </xdr:cNvPr>
        <xdr:cNvCxnSpPr/>
      </xdr:nvCxnSpPr>
      <xdr:spPr>
        <a:xfrm flipV="1">
          <a:off x="7380329" y="3810000"/>
          <a:ext cx="1411979" cy="439616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1070057</xdr:colOff>
      <xdr:row>17</xdr:row>
      <xdr:rowOff>43019</xdr:rowOff>
    </xdr:from>
    <xdr:to>
      <xdr:col>13</xdr:col>
      <xdr:colOff>789355</xdr:colOff>
      <xdr:row>33</xdr:row>
      <xdr:rowOff>191104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E5BBAA-E35E-1C44-B2FD-50EFE841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61657" y="4640419"/>
          <a:ext cx="4054231" cy="3805685"/>
        </a:xfrm>
        <a:prstGeom prst="rect">
          <a:avLst/>
        </a:prstGeom>
      </xdr:spPr>
    </xdr:pic>
    <xdr:clientData/>
  </xdr:twoCellAnchor>
  <xdr:twoCellAnchor>
    <xdr:from>
      <xdr:col>6</xdr:col>
      <xdr:colOff>829733</xdr:colOff>
      <xdr:row>17</xdr:row>
      <xdr:rowOff>59267</xdr:rowOff>
    </xdr:from>
    <xdr:to>
      <xdr:col>9</xdr:col>
      <xdr:colOff>728133</xdr:colOff>
      <xdr:row>23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8DDB4A8-B1C5-4A4F-A35A-57126E0E4099}"/>
            </a:ext>
          </a:extLst>
        </xdr:cNvPr>
        <xdr:cNvCxnSpPr/>
      </xdr:nvCxnSpPr>
      <xdr:spPr>
        <a:xfrm>
          <a:off x="7001933" y="4656667"/>
          <a:ext cx="2717800" cy="1007533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939800</xdr:colOff>
      <xdr:row>0</xdr:row>
      <xdr:rowOff>0</xdr:rowOff>
    </xdr:from>
    <xdr:to>
      <xdr:col>12</xdr:col>
      <xdr:colOff>127000</xdr:colOff>
      <xdr:row>16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99611F-43D3-6A45-8DA1-8EF30D1A2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1400" y="0"/>
          <a:ext cx="2438400" cy="4470400"/>
        </a:xfrm>
        <a:prstGeom prst="rect">
          <a:avLst/>
        </a:prstGeom>
      </xdr:spPr>
    </xdr:pic>
    <xdr:clientData/>
  </xdr:twoCellAnchor>
  <xdr:twoCellAnchor>
    <xdr:from>
      <xdr:col>6</xdr:col>
      <xdr:colOff>389467</xdr:colOff>
      <xdr:row>7</xdr:row>
      <xdr:rowOff>177801</xdr:rowOff>
    </xdr:from>
    <xdr:to>
      <xdr:col>9</xdr:col>
      <xdr:colOff>855133</xdr:colOff>
      <xdr:row>14</xdr:row>
      <xdr:rowOff>101600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3FF84649-FCC4-0140-B850-1B35B4512BE8}"/>
            </a:ext>
          </a:extLst>
        </xdr:cNvPr>
        <xdr:cNvCxnSpPr/>
      </xdr:nvCxnSpPr>
      <xdr:spPr>
        <a:xfrm flipV="1">
          <a:off x="6561667" y="2387601"/>
          <a:ext cx="3285066" cy="1625599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youtu.be/2SwapukcIZQ" TargetMode="External"/><Relationship Id="rId1" Type="http://schemas.openxmlformats.org/officeDocument/2006/relationships/hyperlink" Target="https://youtu.be/84gAPJEAdB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youtu.be/2SwapukcIZQ" TargetMode="External"/><Relationship Id="rId1" Type="http://schemas.openxmlformats.org/officeDocument/2006/relationships/hyperlink" Target="https://youtu.be/84gAPJEAdB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2CF41-A48B-074F-A489-61E65CEB78A9}">
  <dimension ref="A1:L211"/>
  <sheetViews>
    <sheetView showGridLines="0" tabSelected="1" zoomScale="150" zoomScaleNormal="150" workbookViewId="0">
      <selection activeCell="B2" sqref="B2"/>
    </sheetView>
  </sheetViews>
  <sheetFormatPr baseColWidth="10" defaultRowHeight="18"/>
  <cols>
    <col min="1" max="1" width="2.875" style="2" bestFit="1" customWidth="1"/>
    <col min="2" max="2" width="15" style="1" customWidth="1"/>
    <col min="3" max="3" width="13.625" style="1" customWidth="1"/>
    <col min="4" max="4" width="10.625" style="1"/>
    <col min="5" max="9" width="9.25" style="1" customWidth="1"/>
    <col min="10" max="16384" width="10.625" style="1"/>
  </cols>
  <sheetData>
    <row r="1" spans="1:8" ht="26">
      <c r="A1" s="36"/>
      <c r="B1" s="30" t="s">
        <v>43</v>
      </c>
      <c r="C1" s="30"/>
      <c r="D1" s="57"/>
      <c r="E1" s="57"/>
      <c r="F1" s="57"/>
      <c r="G1" s="57"/>
      <c r="H1" s="57"/>
    </row>
    <row r="2" spans="1:8" ht="26">
      <c r="B2" s="25"/>
      <c r="C2" s="25"/>
      <c r="D2" s="58"/>
      <c r="E2" s="58"/>
      <c r="F2" s="58"/>
      <c r="G2" s="58"/>
      <c r="H2" s="58"/>
    </row>
    <row r="3" spans="1:8" ht="26">
      <c r="B3" s="30" t="s">
        <v>44</v>
      </c>
      <c r="C3" s="54" t="s">
        <v>107</v>
      </c>
      <c r="D3" s="57"/>
      <c r="E3" s="57"/>
      <c r="F3" s="30"/>
      <c r="G3" s="57"/>
      <c r="H3" s="57"/>
    </row>
    <row r="4" spans="1:8" ht="26">
      <c r="B4" s="25"/>
      <c r="C4" s="25"/>
      <c r="D4" s="58"/>
      <c r="E4" s="58"/>
      <c r="F4" s="58"/>
      <c r="G4" s="58"/>
      <c r="H4" s="58"/>
    </row>
    <row r="5" spans="1:8" ht="26">
      <c r="B5" s="25" t="s">
        <v>45</v>
      </c>
      <c r="C5" s="56" t="s">
        <v>108</v>
      </c>
      <c r="D5" s="58"/>
      <c r="E5" s="58"/>
      <c r="F5" s="25"/>
      <c r="G5" s="58"/>
      <c r="H5" s="58"/>
    </row>
    <row r="6" spans="1:8" ht="26">
      <c r="B6" s="25"/>
      <c r="C6" s="25"/>
      <c r="D6" s="58"/>
      <c r="E6" s="58"/>
      <c r="F6" s="58"/>
      <c r="G6" s="58"/>
      <c r="H6" s="58"/>
    </row>
    <row r="8" spans="1:8" ht="26">
      <c r="B8" s="34" t="s">
        <v>0</v>
      </c>
      <c r="C8" s="4"/>
      <c r="D8" s="4"/>
      <c r="E8" s="4"/>
      <c r="F8" s="4"/>
      <c r="G8" s="5"/>
    </row>
    <row r="9" spans="1:8">
      <c r="B9" s="2" t="s">
        <v>101</v>
      </c>
    </row>
    <row r="10" spans="1:8">
      <c r="B10" s="31" t="s">
        <v>82</v>
      </c>
      <c r="C10" s="1" t="s">
        <v>2</v>
      </c>
    </row>
    <row r="11" spans="1:8">
      <c r="B11" s="31" t="s">
        <v>83</v>
      </c>
      <c r="C11" s="1" t="s">
        <v>3</v>
      </c>
    </row>
    <row r="12" spans="1:8">
      <c r="B12" s="6"/>
    </row>
    <row r="13" spans="1:8">
      <c r="B13" s="31" t="s">
        <v>86</v>
      </c>
      <c r="E13" s="2" t="s">
        <v>41</v>
      </c>
    </row>
    <row r="14" spans="1:8">
      <c r="B14" s="31" t="s">
        <v>84</v>
      </c>
      <c r="C14" s="32" t="s">
        <v>4</v>
      </c>
      <c r="D14" s="32"/>
      <c r="E14" s="1" t="s">
        <v>5</v>
      </c>
    </row>
    <row r="15" spans="1:8">
      <c r="B15" s="31"/>
      <c r="C15" s="32" t="s">
        <v>6</v>
      </c>
      <c r="D15" s="32"/>
      <c r="E15" s="2" t="s">
        <v>42</v>
      </c>
    </row>
    <row r="16" spans="1:8">
      <c r="B16" s="31"/>
      <c r="C16" s="1" t="s">
        <v>8</v>
      </c>
      <c r="E16" s="1" t="s">
        <v>7</v>
      </c>
      <c r="H16" s="2"/>
    </row>
    <row r="17" spans="2:7">
      <c r="B17" s="31" t="s">
        <v>85</v>
      </c>
      <c r="C17" s="1" t="s">
        <v>9</v>
      </c>
      <c r="E17" s="1" t="s">
        <v>40</v>
      </c>
      <c r="G17" s="2"/>
    </row>
    <row r="20" spans="2:7">
      <c r="B20" s="45" t="s">
        <v>10</v>
      </c>
      <c r="C20" s="8" t="s">
        <v>11</v>
      </c>
      <c r="D20" s="9"/>
      <c r="E20" s="9"/>
      <c r="F20" s="9"/>
      <c r="G20" s="9"/>
    </row>
    <row r="21" spans="2:7">
      <c r="B21" s="45"/>
      <c r="C21" s="47" t="s">
        <v>12</v>
      </c>
      <c r="D21" s="48"/>
      <c r="E21" s="48"/>
      <c r="F21" s="48"/>
      <c r="G21" s="49"/>
    </row>
    <row r="22" spans="2:7">
      <c r="B22" s="45"/>
      <c r="C22" s="47" t="s">
        <v>87</v>
      </c>
      <c r="D22" s="48"/>
      <c r="E22" s="48"/>
      <c r="F22" s="48"/>
      <c r="G22" s="49"/>
    </row>
    <row r="23" spans="2:7">
      <c r="B23" s="45"/>
      <c r="C23" s="50" t="s">
        <v>88</v>
      </c>
      <c r="D23" s="51"/>
      <c r="E23" s="51"/>
      <c r="F23" s="51"/>
      <c r="G23" s="52"/>
    </row>
    <row r="24" spans="2:7" ht="21" customHeight="1">
      <c r="B24" s="45" t="s">
        <v>13</v>
      </c>
      <c r="C24" s="46" t="s">
        <v>14</v>
      </c>
      <c r="D24" s="46"/>
      <c r="E24" s="46"/>
      <c r="F24" s="46"/>
      <c r="G24" s="46"/>
    </row>
    <row r="25" spans="2:7">
      <c r="B25" s="45"/>
      <c r="C25" s="46"/>
      <c r="D25" s="46"/>
      <c r="E25" s="46"/>
      <c r="F25" s="46"/>
      <c r="G25" s="46"/>
    </row>
    <row r="26" spans="2:7">
      <c r="B26" s="45" t="s">
        <v>15</v>
      </c>
      <c r="C26" s="46" t="s">
        <v>16</v>
      </c>
      <c r="D26" s="46"/>
      <c r="E26" s="46"/>
      <c r="F26" s="46"/>
      <c r="G26" s="46"/>
    </row>
    <row r="27" spans="2:7">
      <c r="B27" s="45"/>
      <c r="C27" s="46"/>
      <c r="D27" s="46"/>
      <c r="E27" s="46"/>
      <c r="F27" s="46"/>
      <c r="G27" s="46"/>
    </row>
    <row r="28" spans="2:7">
      <c r="B28" s="45" t="s">
        <v>17</v>
      </c>
      <c r="C28" s="46" t="s">
        <v>18</v>
      </c>
      <c r="D28" s="46"/>
      <c r="E28" s="46"/>
      <c r="F28" s="46"/>
      <c r="G28" s="46"/>
    </row>
    <row r="29" spans="2:7">
      <c r="B29" s="45"/>
      <c r="C29" s="46"/>
      <c r="D29" s="46"/>
      <c r="E29" s="46"/>
      <c r="F29" s="46"/>
      <c r="G29" s="46"/>
    </row>
    <row r="30" spans="2:7">
      <c r="B30" s="45" t="s">
        <v>19</v>
      </c>
      <c r="C30" s="46" t="s">
        <v>20</v>
      </c>
      <c r="D30" s="46"/>
      <c r="E30" s="46"/>
      <c r="F30" s="46"/>
      <c r="G30" s="46"/>
    </row>
    <row r="31" spans="2:7">
      <c r="B31" s="45"/>
      <c r="C31" s="46"/>
      <c r="D31" s="46"/>
      <c r="E31" s="46"/>
      <c r="F31" s="46"/>
      <c r="G31" s="46"/>
    </row>
    <row r="32" spans="2:7">
      <c r="B32" s="45" t="s">
        <v>21</v>
      </c>
      <c r="C32" s="46" t="s">
        <v>22</v>
      </c>
      <c r="D32" s="46"/>
      <c r="E32" s="46"/>
      <c r="F32" s="46"/>
      <c r="G32" s="46"/>
    </row>
    <row r="33" spans="1:12">
      <c r="B33" s="45"/>
      <c r="C33" s="46"/>
      <c r="D33" s="46"/>
      <c r="E33" s="46"/>
      <c r="F33" s="46"/>
      <c r="G33" s="46"/>
    </row>
    <row r="34" spans="1:12" ht="21" customHeight="1"/>
    <row r="35" spans="1:12" ht="21" customHeight="1"/>
    <row r="36" spans="1:12" ht="21" customHeight="1">
      <c r="B36" s="43"/>
      <c r="C36" s="44"/>
      <c r="D36" s="35" t="s">
        <v>23</v>
      </c>
      <c r="E36" s="35" t="s">
        <v>24</v>
      </c>
    </row>
    <row r="37" spans="1:12" ht="21" customHeight="1">
      <c r="B37" s="43" t="s">
        <v>25</v>
      </c>
      <c r="C37" s="44"/>
      <c r="D37" s="10" t="s">
        <v>10</v>
      </c>
      <c r="E37" s="10" t="s">
        <v>26</v>
      </c>
    </row>
    <row r="38" spans="1:12" ht="21" customHeight="1">
      <c r="B38" s="43" t="s">
        <v>27</v>
      </c>
      <c r="C38" s="44"/>
      <c r="D38" s="10" t="s">
        <v>13</v>
      </c>
      <c r="E38" s="10" t="s">
        <v>28</v>
      </c>
    </row>
    <row r="39" spans="1:12" ht="21" customHeight="1">
      <c r="B39" s="43" t="s">
        <v>29</v>
      </c>
      <c r="C39" s="44"/>
      <c r="D39" s="10" t="s">
        <v>15</v>
      </c>
      <c r="E39" s="10" t="s">
        <v>30</v>
      </c>
    </row>
    <row r="40" spans="1:12" ht="21" customHeight="1">
      <c r="B40" s="43" t="s">
        <v>31</v>
      </c>
      <c r="C40" s="44"/>
      <c r="D40" s="10" t="s">
        <v>17</v>
      </c>
      <c r="E40" s="10" t="s">
        <v>17</v>
      </c>
    </row>
    <row r="41" spans="1:12" ht="21" customHeight="1">
      <c r="B41" s="43" t="s">
        <v>32</v>
      </c>
      <c r="C41" s="44"/>
      <c r="D41" s="10" t="s">
        <v>19</v>
      </c>
      <c r="E41" s="10" t="s">
        <v>19</v>
      </c>
    </row>
    <row r="42" spans="1:12" ht="21" customHeight="1">
      <c r="B42" s="43" t="s">
        <v>33</v>
      </c>
      <c r="C42" s="44"/>
      <c r="D42" s="10" t="s">
        <v>21</v>
      </c>
      <c r="E42" s="10" t="s">
        <v>21</v>
      </c>
      <c r="I42" s="32"/>
      <c r="J42" s="32"/>
      <c r="K42" s="32"/>
      <c r="L42" s="32"/>
    </row>
    <row r="43" spans="1:12" ht="21" customHeight="1">
      <c r="I43" s="32"/>
      <c r="J43" s="32"/>
      <c r="K43" s="32"/>
      <c r="L43" s="32"/>
    </row>
    <row r="44" spans="1:12">
      <c r="I44" s="32"/>
      <c r="J44" s="32"/>
      <c r="K44" s="32"/>
      <c r="L44" s="32"/>
    </row>
    <row r="45" spans="1:12">
      <c r="B45" s="3" t="s">
        <v>65</v>
      </c>
      <c r="C45" s="4"/>
      <c r="D45" s="4"/>
      <c r="E45" s="4"/>
      <c r="F45" s="4"/>
      <c r="G45" s="4"/>
      <c r="H45" s="4"/>
      <c r="I45" s="32"/>
      <c r="J45" s="32"/>
      <c r="K45" s="32"/>
      <c r="L45" s="32"/>
    </row>
    <row r="46" spans="1:12">
      <c r="I46" s="32"/>
      <c r="J46" s="32"/>
      <c r="K46" s="32"/>
      <c r="L46" s="32"/>
    </row>
    <row r="47" spans="1:12">
      <c r="A47" s="37">
        <v>1</v>
      </c>
      <c r="B47" s="1" t="s">
        <v>48</v>
      </c>
      <c r="I47" s="32"/>
      <c r="J47" s="32"/>
      <c r="K47" s="32"/>
      <c r="L47" s="32"/>
    </row>
    <row r="48" spans="1:12">
      <c r="B48" s="1" t="s">
        <v>49</v>
      </c>
      <c r="I48" s="32"/>
      <c r="J48" s="32"/>
      <c r="K48" s="32"/>
      <c r="L48" s="32"/>
    </row>
    <row r="49" spans="1:12">
      <c r="I49" s="32"/>
      <c r="J49" s="32"/>
      <c r="K49" s="32"/>
      <c r="L49" s="32"/>
    </row>
    <row r="50" spans="1:12">
      <c r="B50" s="11" t="s">
        <v>10</v>
      </c>
      <c r="C50" s="11">
        <v>1</v>
      </c>
      <c r="I50" s="32"/>
      <c r="J50" s="32"/>
      <c r="K50" s="32"/>
      <c r="L50" s="32"/>
    </row>
    <row r="51" spans="1:12">
      <c r="B51" s="11"/>
      <c r="C51" s="11"/>
      <c r="I51" s="32"/>
      <c r="J51" s="32"/>
      <c r="K51" s="32"/>
      <c r="L51" s="32"/>
    </row>
    <row r="52" spans="1:12">
      <c r="B52" s="11" t="s">
        <v>13</v>
      </c>
      <c r="C52" s="11">
        <v>10</v>
      </c>
      <c r="I52" s="32"/>
      <c r="J52" s="32"/>
      <c r="K52" s="32"/>
      <c r="L52" s="32"/>
    </row>
    <row r="53" spans="1:12">
      <c r="B53" s="11" t="s">
        <v>15</v>
      </c>
      <c r="C53" s="12">
        <v>0.08</v>
      </c>
      <c r="I53" s="32"/>
      <c r="J53" s="32"/>
      <c r="K53" s="32"/>
      <c r="L53" s="32"/>
    </row>
    <row r="54" spans="1:12">
      <c r="B54" s="11" t="s">
        <v>17</v>
      </c>
      <c r="C54" s="13">
        <v>3000</v>
      </c>
      <c r="D54" s="1" t="s">
        <v>34</v>
      </c>
      <c r="E54" s="1" t="s">
        <v>35</v>
      </c>
      <c r="I54" s="32"/>
      <c r="J54" s="32"/>
      <c r="K54" s="32"/>
      <c r="L54" s="32"/>
    </row>
    <row r="55" spans="1:12">
      <c r="B55" s="11" t="s">
        <v>19</v>
      </c>
      <c r="C55" s="13">
        <v>0</v>
      </c>
      <c r="I55" s="32"/>
      <c r="J55" s="32"/>
      <c r="K55" s="32"/>
      <c r="L55" s="32"/>
    </row>
    <row r="56" spans="1:12">
      <c r="B56" s="14" t="s">
        <v>21</v>
      </c>
      <c r="C56" s="41">
        <f>FV(C53/C50,C52,C55,-C54,0)</f>
        <v>6476.7749918183636</v>
      </c>
      <c r="D56" s="1" t="s">
        <v>36</v>
      </c>
      <c r="E56" s="1" t="s">
        <v>37</v>
      </c>
      <c r="I56" s="32"/>
      <c r="J56" s="32"/>
      <c r="K56" s="32"/>
      <c r="L56" s="32"/>
    </row>
    <row r="57" spans="1:12">
      <c r="I57" s="32"/>
      <c r="J57" s="32"/>
      <c r="K57" s="32"/>
      <c r="L57" s="32"/>
    </row>
    <row r="58" spans="1:12">
      <c r="I58" s="32"/>
      <c r="J58" s="32"/>
      <c r="K58" s="32"/>
      <c r="L58" s="32"/>
    </row>
    <row r="59" spans="1:12">
      <c r="A59" s="2">
        <v>2</v>
      </c>
      <c r="B59" s="1" t="s">
        <v>50</v>
      </c>
      <c r="I59" s="32"/>
      <c r="J59" s="32"/>
      <c r="K59" s="32"/>
      <c r="L59" s="32"/>
    </row>
    <row r="60" spans="1:12">
      <c r="B60" s="1" t="s">
        <v>51</v>
      </c>
      <c r="I60" s="32"/>
      <c r="J60" s="32"/>
      <c r="K60" s="32"/>
      <c r="L60" s="32"/>
    </row>
    <row r="61" spans="1:12">
      <c r="I61" s="32"/>
      <c r="J61" s="32"/>
      <c r="K61" s="32"/>
      <c r="L61" s="32"/>
    </row>
    <row r="62" spans="1:12">
      <c r="B62" s="11" t="s">
        <v>10</v>
      </c>
      <c r="C62" s="11">
        <v>12</v>
      </c>
      <c r="I62" s="32"/>
      <c r="J62" s="32"/>
      <c r="K62" s="32"/>
      <c r="L62" s="32"/>
    </row>
    <row r="63" spans="1:12">
      <c r="B63" s="11"/>
      <c r="C63" s="16"/>
      <c r="I63" s="32"/>
      <c r="J63" s="32"/>
      <c r="K63" s="32"/>
      <c r="L63" s="32"/>
    </row>
    <row r="64" spans="1:12">
      <c r="B64" s="11" t="s">
        <v>13</v>
      </c>
      <c r="C64" s="11">
        <f>20*C62</f>
        <v>240</v>
      </c>
      <c r="I64" s="32"/>
      <c r="J64" s="32"/>
      <c r="K64" s="32"/>
      <c r="L64" s="32"/>
    </row>
    <row r="65" spans="1:12">
      <c r="B65" s="11" t="s">
        <v>15</v>
      </c>
      <c r="C65" s="12">
        <v>0.09</v>
      </c>
      <c r="I65" s="32"/>
      <c r="J65" s="32"/>
      <c r="K65" s="32"/>
      <c r="L65" s="32"/>
    </row>
    <row r="66" spans="1:12">
      <c r="B66" s="11" t="s">
        <v>17</v>
      </c>
      <c r="C66" s="13">
        <v>10000</v>
      </c>
      <c r="D66" s="17" t="s">
        <v>38</v>
      </c>
      <c r="E66" s="17" t="s">
        <v>39</v>
      </c>
      <c r="I66" s="32"/>
      <c r="J66" s="32"/>
      <c r="K66" s="32"/>
      <c r="L66" s="32"/>
    </row>
    <row r="67" spans="1:12">
      <c r="B67" s="11" t="s">
        <v>19</v>
      </c>
      <c r="C67" s="13">
        <v>500</v>
      </c>
      <c r="D67" s="17" t="s">
        <v>38</v>
      </c>
      <c r="E67" s="17" t="s">
        <v>39</v>
      </c>
      <c r="I67" s="32"/>
      <c r="J67" s="32"/>
      <c r="K67" s="32"/>
      <c r="L67" s="32"/>
    </row>
    <row r="68" spans="1:12">
      <c r="B68" s="14" t="s">
        <v>21</v>
      </c>
      <c r="C68" s="41">
        <f>-FV(C65/C62,C64,C67,C66,0)</f>
        <v>394034.95020956936</v>
      </c>
      <c r="D68" s="17" t="s">
        <v>39</v>
      </c>
      <c r="E68" s="17" t="s">
        <v>38</v>
      </c>
      <c r="I68" s="32"/>
      <c r="J68" s="32"/>
      <c r="K68" s="32"/>
      <c r="L68" s="32"/>
    </row>
    <row r="69" spans="1:12">
      <c r="I69" s="32"/>
      <c r="J69" s="32"/>
      <c r="K69" s="32"/>
      <c r="L69" s="32"/>
    </row>
    <row r="70" spans="1:12">
      <c r="I70" s="32"/>
      <c r="J70" s="32"/>
      <c r="K70" s="32"/>
      <c r="L70" s="32"/>
    </row>
    <row r="71" spans="1:12">
      <c r="B71" s="3" t="s">
        <v>66</v>
      </c>
      <c r="C71" s="4"/>
      <c r="D71" s="4"/>
      <c r="E71" s="4"/>
      <c r="F71" s="4"/>
      <c r="G71" s="4"/>
      <c r="H71" s="4"/>
      <c r="I71" s="32"/>
      <c r="J71" s="32"/>
      <c r="K71" s="32"/>
      <c r="L71" s="32"/>
    </row>
    <row r="72" spans="1:12">
      <c r="I72" s="32"/>
      <c r="J72" s="32"/>
      <c r="K72" s="32"/>
      <c r="L72" s="32"/>
    </row>
    <row r="73" spans="1:12">
      <c r="A73" s="2">
        <v>3</v>
      </c>
      <c r="B73" s="1" t="s">
        <v>89</v>
      </c>
      <c r="I73" s="32"/>
      <c r="J73" s="32"/>
      <c r="K73" s="32"/>
      <c r="L73" s="32"/>
    </row>
    <row r="74" spans="1:12">
      <c r="B74" s="1" t="s">
        <v>52</v>
      </c>
      <c r="I74" s="32"/>
      <c r="J74" s="32"/>
      <c r="K74" s="32"/>
      <c r="L74" s="32"/>
    </row>
    <row r="75" spans="1:12">
      <c r="I75" s="32"/>
      <c r="J75" s="32"/>
      <c r="K75" s="32"/>
      <c r="L75" s="32"/>
    </row>
    <row r="76" spans="1:12">
      <c r="B76" s="11" t="s">
        <v>10</v>
      </c>
      <c r="C76" s="11">
        <v>1</v>
      </c>
      <c r="I76" s="32"/>
      <c r="J76" s="32"/>
      <c r="K76" s="32"/>
      <c r="L76" s="32"/>
    </row>
    <row r="77" spans="1:12">
      <c r="B77" s="11"/>
      <c r="C77" s="16" t="s">
        <v>102</v>
      </c>
      <c r="I77" s="32"/>
      <c r="J77" s="32"/>
      <c r="K77" s="32"/>
      <c r="L77" s="32"/>
    </row>
    <row r="78" spans="1:12">
      <c r="B78" s="11" t="s">
        <v>13</v>
      </c>
      <c r="C78" s="11">
        <v>10</v>
      </c>
      <c r="I78" s="32"/>
      <c r="J78" s="32"/>
      <c r="K78" s="32"/>
      <c r="L78" s="32"/>
    </row>
    <row r="79" spans="1:12">
      <c r="B79" s="11" t="s">
        <v>15</v>
      </c>
      <c r="C79" s="12">
        <v>0.06</v>
      </c>
      <c r="I79" s="32"/>
      <c r="J79" s="32"/>
      <c r="K79" s="32"/>
      <c r="L79" s="32"/>
    </row>
    <row r="80" spans="1:12">
      <c r="B80" s="14" t="s">
        <v>17</v>
      </c>
      <c r="C80" s="41">
        <f>-PV(C79/C76,C78,C81,C82,1)</f>
        <v>1560338.4548999169</v>
      </c>
      <c r="I80" s="32"/>
      <c r="J80" s="32"/>
      <c r="K80" s="32"/>
      <c r="L80" s="32"/>
    </row>
    <row r="81" spans="1:12">
      <c r="B81" s="11" t="s">
        <v>19</v>
      </c>
      <c r="C81" s="13">
        <v>200000</v>
      </c>
      <c r="I81" s="32"/>
      <c r="J81" s="32"/>
      <c r="K81" s="32"/>
      <c r="L81" s="32"/>
    </row>
    <row r="82" spans="1:12">
      <c r="B82" s="11" t="s">
        <v>21</v>
      </c>
      <c r="C82" s="18">
        <v>0</v>
      </c>
      <c r="I82" s="32"/>
      <c r="J82" s="32"/>
      <c r="K82" s="32"/>
      <c r="L82" s="32"/>
    </row>
    <row r="83" spans="1:12">
      <c r="I83" s="32"/>
      <c r="J83" s="32"/>
      <c r="K83" s="32"/>
      <c r="L83" s="32"/>
    </row>
    <row r="84" spans="1:12">
      <c r="I84" s="32"/>
      <c r="J84" s="32"/>
      <c r="K84" s="32"/>
      <c r="L84" s="32"/>
    </row>
    <row r="85" spans="1:12">
      <c r="A85" s="2">
        <v>4</v>
      </c>
      <c r="B85" s="1" t="s">
        <v>53</v>
      </c>
      <c r="I85" s="32"/>
      <c r="J85" s="32"/>
      <c r="K85" s="32"/>
      <c r="L85" s="32"/>
    </row>
    <row r="86" spans="1:12">
      <c r="B86" s="1" t="s">
        <v>54</v>
      </c>
      <c r="I86" s="32"/>
      <c r="J86" s="32"/>
      <c r="K86" s="32"/>
      <c r="L86" s="32"/>
    </row>
    <row r="87" spans="1:12">
      <c r="I87" s="32"/>
      <c r="J87" s="32"/>
      <c r="K87" s="32"/>
      <c r="L87" s="32"/>
    </row>
    <row r="88" spans="1:12">
      <c r="B88" s="11" t="s">
        <v>10</v>
      </c>
      <c r="C88" s="26">
        <v>2</v>
      </c>
      <c r="I88" s="32"/>
      <c r="J88" s="32"/>
      <c r="K88" s="32"/>
      <c r="L88" s="32"/>
    </row>
    <row r="89" spans="1:12">
      <c r="B89" s="11"/>
      <c r="C89" s="26"/>
      <c r="I89" s="32"/>
      <c r="J89" s="32"/>
      <c r="K89" s="32"/>
      <c r="L89" s="32"/>
    </row>
    <row r="90" spans="1:12">
      <c r="B90" s="11" t="s">
        <v>13</v>
      </c>
      <c r="C90" s="26">
        <f>15*C88</f>
        <v>30</v>
      </c>
      <c r="I90" s="32"/>
      <c r="J90" s="32"/>
      <c r="K90" s="32"/>
      <c r="L90" s="32"/>
    </row>
    <row r="91" spans="1:12">
      <c r="B91" s="11" t="s">
        <v>15</v>
      </c>
      <c r="C91" s="27">
        <v>7.4999999999999997E-2</v>
      </c>
      <c r="I91" s="32"/>
      <c r="J91" s="32"/>
      <c r="K91" s="32"/>
      <c r="L91" s="32"/>
    </row>
    <row r="92" spans="1:12">
      <c r="B92" s="14" t="s">
        <v>17</v>
      </c>
      <c r="C92" s="42">
        <f>-PV(C91/C88,C90,C93,C94,0)</f>
        <v>208914.62256679151</v>
      </c>
      <c r="I92" s="32"/>
      <c r="J92" s="32"/>
      <c r="K92" s="32"/>
      <c r="L92" s="32"/>
    </row>
    <row r="93" spans="1:12">
      <c r="B93" s="11" t="s">
        <v>19</v>
      </c>
      <c r="C93" s="28">
        <v>8000</v>
      </c>
      <c r="I93" s="32"/>
      <c r="J93" s="32"/>
      <c r="K93" s="32"/>
      <c r="L93" s="32"/>
    </row>
    <row r="94" spans="1:12">
      <c r="B94" s="11" t="s">
        <v>21</v>
      </c>
      <c r="C94" s="29">
        <v>200000</v>
      </c>
      <c r="I94" s="32"/>
      <c r="J94" s="32"/>
      <c r="K94" s="32"/>
      <c r="L94" s="32"/>
    </row>
    <row r="95" spans="1:12">
      <c r="I95" s="32"/>
      <c r="J95" s="32"/>
      <c r="K95" s="32"/>
      <c r="L95" s="32"/>
    </row>
    <row r="96" spans="1:12">
      <c r="I96" s="32"/>
      <c r="J96" s="32"/>
      <c r="K96" s="32"/>
      <c r="L96" s="32"/>
    </row>
    <row r="97" spans="1:12">
      <c r="B97" s="3" t="s">
        <v>67</v>
      </c>
      <c r="C97" s="4"/>
      <c r="D97" s="4"/>
      <c r="E97" s="4"/>
      <c r="F97" s="4"/>
      <c r="G97" s="4"/>
      <c r="H97" s="4"/>
      <c r="I97" s="32"/>
      <c r="J97" s="32"/>
      <c r="K97" s="32"/>
      <c r="L97" s="32"/>
    </row>
    <row r="98" spans="1:12">
      <c r="I98" s="32"/>
      <c r="J98" s="32"/>
      <c r="K98" s="32"/>
      <c r="L98" s="32"/>
    </row>
    <row r="99" spans="1:12">
      <c r="A99" s="2">
        <v>5</v>
      </c>
      <c r="B99" s="1" t="s">
        <v>55</v>
      </c>
      <c r="I99" s="32"/>
      <c r="J99" s="32"/>
      <c r="K99" s="32"/>
      <c r="L99" s="32"/>
    </row>
    <row r="100" spans="1:12">
      <c r="B100" s="1" t="s">
        <v>56</v>
      </c>
      <c r="I100" s="32"/>
      <c r="J100" s="32"/>
      <c r="K100" s="32"/>
      <c r="L100" s="32"/>
    </row>
    <row r="101" spans="1:12">
      <c r="I101" s="32"/>
      <c r="J101" s="32"/>
      <c r="K101" s="32"/>
      <c r="L101" s="32"/>
    </row>
    <row r="102" spans="1:12">
      <c r="B102" s="11" t="s">
        <v>10</v>
      </c>
      <c r="C102" s="26">
        <v>12</v>
      </c>
      <c r="I102" s="32"/>
      <c r="J102" s="32"/>
      <c r="K102" s="32"/>
      <c r="L102" s="32"/>
    </row>
    <row r="103" spans="1:12">
      <c r="B103" s="11"/>
      <c r="C103" s="26"/>
      <c r="I103" s="32"/>
      <c r="J103" s="32"/>
      <c r="K103" s="32"/>
      <c r="L103" s="32"/>
    </row>
    <row r="104" spans="1:12">
      <c r="B104" s="11" t="s">
        <v>13</v>
      </c>
      <c r="C104" s="26">
        <f>5*C102</f>
        <v>60</v>
      </c>
      <c r="I104" s="32"/>
      <c r="J104" s="32"/>
      <c r="K104" s="32"/>
      <c r="L104" s="32"/>
    </row>
    <row r="105" spans="1:12">
      <c r="B105" s="11" t="s">
        <v>15</v>
      </c>
      <c r="C105" s="27">
        <v>6.2E-2</v>
      </c>
      <c r="I105" s="32"/>
      <c r="J105" s="32"/>
      <c r="K105" s="32"/>
      <c r="L105" s="32"/>
    </row>
    <row r="106" spans="1:12">
      <c r="B106" s="11" t="s">
        <v>17</v>
      </c>
      <c r="C106" s="28">
        <v>27000</v>
      </c>
      <c r="I106" s="32"/>
      <c r="J106" s="32"/>
      <c r="K106" s="32"/>
      <c r="L106" s="32"/>
    </row>
    <row r="107" spans="1:12">
      <c r="B107" s="14" t="s">
        <v>19</v>
      </c>
      <c r="C107" s="42">
        <f>-PMT(C105/C102,C104,C106,C108,0)</f>
        <v>524.50025925670536</v>
      </c>
      <c r="I107" s="32"/>
      <c r="J107" s="32"/>
      <c r="K107" s="32"/>
      <c r="L107" s="32"/>
    </row>
    <row r="108" spans="1:12">
      <c r="B108" s="11" t="s">
        <v>21</v>
      </c>
      <c r="C108" s="28">
        <v>0</v>
      </c>
      <c r="I108" s="32"/>
      <c r="J108" s="32"/>
      <c r="K108" s="32"/>
      <c r="L108" s="32"/>
    </row>
    <row r="109" spans="1:12">
      <c r="I109" s="32"/>
      <c r="J109" s="32"/>
      <c r="K109" s="32"/>
      <c r="L109" s="32"/>
    </row>
    <row r="110" spans="1:12">
      <c r="I110" s="32"/>
      <c r="J110" s="32"/>
      <c r="K110" s="32"/>
      <c r="L110" s="32"/>
    </row>
    <row r="111" spans="1:12">
      <c r="A111" s="2">
        <v>6</v>
      </c>
      <c r="B111" s="1" t="s">
        <v>57</v>
      </c>
      <c r="I111" s="32"/>
      <c r="J111" s="32"/>
      <c r="K111" s="32"/>
      <c r="L111" s="32"/>
    </row>
    <row r="112" spans="1:12">
      <c r="B112" s="1" t="s">
        <v>58</v>
      </c>
      <c r="I112" s="32"/>
      <c r="J112" s="32"/>
      <c r="K112" s="32"/>
      <c r="L112" s="32"/>
    </row>
    <row r="113" spans="1:12">
      <c r="I113" s="32"/>
      <c r="J113" s="32"/>
      <c r="K113" s="32"/>
      <c r="L113" s="32"/>
    </row>
    <row r="114" spans="1:12">
      <c r="B114" s="11" t="s">
        <v>10</v>
      </c>
      <c r="C114" s="26">
        <v>12</v>
      </c>
      <c r="I114" s="32"/>
      <c r="J114" s="32"/>
      <c r="K114" s="32"/>
      <c r="L114" s="32"/>
    </row>
    <row r="115" spans="1:12">
      <c r="B115" s="11"/>
      <c r="C115" s="11"/>
      <c r="I115" s="32"/>
      <c r="J115" s="32"/>
      <c r="K115" s="32"/>
      <c r="L115" s="32"/>
    </row>
    <row r="116" spans="1:12">
      <c r="B116" s="11" t="s">
        <v>13</v>
      </c>
      <c r="C116" s="11">
        <f>45*C114</f>
        <v>540</v>
      </c>
      <c r="I116" s="32"/>
      <c r="J116" s="32"/>
      <c r="K116" s="32"/>
      <c r="L116" s="32"/>
    </row>
    <row r="117" spans="1:12">
      <c r="B117" s="11" t="s">
        <v>15</v>
      </c>
      <c r="C117" s="12">
        <v>0.08</v>
      </c>
      <c r="I117" s="32"/>
      <c r="J117" s="32"/>
      <c r="K117" s="32"/>
      <c r="L117" s="32"/>
    </row>
    <row r="118" spans="1:12">
      <c r="B118" s="11" t="s">
        <v>17</v>
      </c>
      <c r="C118" s="13">
        <v>1000</v>
      </c>
      <c r="I118" s="32"/>
      <c r="J118" s="32"/>
      <c r="K118" s="32"/>
      <c r="L118" s="32"/>
    </row>
    <row r="119" spans="1:12">
      <c r="B119" s="14" t="s">
        <v>19</v>
      </c>
      <c r="C119" s="41">
        <f>-PMT(C117/C114,C116,-C118,C120,0)</f>
        <v>182.73373992007072</v>
      </c>
      <c r="I119" s="32"/>
      <c r="J119" s="32"/>
      <c r="K119" s="32"/>
      <c r="L119" s="32"/>
    </row>
    <row r="120" spans="1:12">
      <c r="B120" s="11" t="s">
        <v>21</v>
      </c>
      <c r="C120" s="13">
        <v>1000000</v>
      </c>
      <c r="I120" s="32"/>
      <c r="J120" s="32"/>
      <c r="K120" s="32"/>
      <c r="L120" s="32"/>
    </row>
    <row r="121" spans="1:12">
      <c r="B121" s="2"/>
      <c r="C121" s="19"/>
      <c r="I121" s="32"/>
      <c r="J121" s="32"/>
      <c r="K121" s="32"/>
      <c r="L121" s="32"/>
    </row>
    <row r="122" spans="1:12">
      <c r="B122" s="2"/>
      <c r="C122" s="19"/>
      <c r="I122" s="32"/>
      <c r="J122" s="32"/>
      <c r="K122" s="32"/>
      <c r="L122" s="32"/>
    </row>
    <row r="123" spans="1:12">
      <c r="B123" s="3" t="s">
        <v>68</v>
      </c>
      <c r="C123" s="20"/>
      <c r="D123" s="4"/>
      <c r="E123" s="4"/>
      <c r="F123" s="4"/>
      <c r="G123" s="4"/>
      <c r="H123" s="4"/>
      <c r="I123" s="32"/>
      <c r="J123" s="32"/>
      <c r="K123" s="32"/>
      <c r="L123" s="32"/>
    </row>
    <row r="124" spans="1:12">
      <c r="B124" s="2"/>
      <c r="C124" s="19"/>
      <c r="I124" s="32"/>
      <c r="J124" s="32"/>
      <c r="K124" s="32"/>
      <c r="L124" s="32"/>
    </row>
    <row r="125" spans="1:12">
      <c r="B125" s="2"/>
      <c r="C125" s="19"/>
      <c r="I125" s="32"/>
      <c r="J125" s="32"/>
      <c r="K125" s="32"/>
      <c r="L125" s="32"/>
    </row>
    <row r="126" spans="1:12">
      <c r="A126" s="2">
        <v>7</v>
      </c>
      <c r="B126" s="1" t="s">
        <v>59</v>
      </c>
      <c r="I126" s="32"/>
      <c r="J126" s="32"/>
      <c r="K126" s="32"/>
      <c r="L126" s="32"/>
    </row>
    <row r="127" spans="1:12">
      <c r="B127" s="1" t="s">
        <v>60</v>
      </c>
      <c r="I127" s="32"/>
      <c r="J127" s="32"/>
      <c r="K127" s="32"/>
      <c r="L127" s="32"/>
    </row>
    <row r="128" spans="1:12">
      <c r="I128" s="32"/>
      <c r="J128" s="32"/>
      <c r="K128" s="32"/>
      <c r="L128" s="32"/>
    </row>
    <row r="129" spans="1:12">
      <c r="B129" s="11" t="s">
        <v>10</v>
      </c>
      <c r="C129" s="11">
        <v>1</v>
      </c>
      <c r="I129" s="32"/>
      <c r="J129" s="32"/>
      <c r="K129" s="32"/>
      <c r="L129" s="32"/>
    </row>
    <row r="130" spans="1:12">
      <c r="B130" s="11"/>
      <c r="C130" s="11"/>
      <c r="I130" s="32"/>
      <c r="J130" s="32"/>
      <c r="K130" s="32"/>
      <c r="L130" s="32"/>
    </row>
    <row r="131" spans="1:12">
      <c r="B131" s="11" t="s">
        <v>13</v>
      </c>
      <c r="C131" s="11">
        <v>9</v>
      </c>
      <c r="I131" s="32"/>
      <c r="J131" s="32"/>
      <c r="K131" s="32"/>
      <c r="L131" s="32"/>
    </row>
    <row r="132" spans="1:12">
      <c r="B132" s="14" t="s">
        <v>15</v>
      </c>
      <c r="C132" s="21">
        <f>RATE(C131,C134,-C133,C135,0)</f>
        <v>0.12314705152042058</v>
      </c>
      <c r="I132" s="32"/>
      <c r="J132" s="32"/>
      <c r="K132" s="32"/>
      <c r="L132" s="32"/>
    </row>
    <row r="133" spans="1:12">
      <c r="B133" s="11" t="s">
        <v>17</v>
      </c>
      <c r="C133" s="13">
        <v>100000</v>
      </c>
      <c r="I133" s="32"/>
      <c r="J133" s="32"/>
      <c r="K133" s="32"/>
      <c r="L133" s="32"/>
    </row>
    <row r="134" spans="1:12">
      <c r="B134" s="11" t="s">
        <v>19</v>
      </c>
      <c r="C134" s="13">
        <v>0</v>
      </c>
      <c r="I134" s="32"/>
      <c r="J134" s="32"/>
      <c r="K134" s="32"/>
      <c r="L134" s="32"/>
    </row>
    <row r="135" spans="1:12">
      <c r="B135" s="11" t="s">
        <v>21</v>
      </c>
      <c r="C135" s="13">
        <v>284400</v>
      </c>
      <c r="I135" s="32"/>
      <c r="J135" s="32"/>
      <c r="K135" s="32"/>
      <c r="L135" s="32"/>
    </row>
    <row r="136" spans="1:12">
      <c r="I136" s="32"/>
      <c r="J136" s="32"/>
      <c r="K136" s="32"/>
      <c r="L136" s="32"/>
    </row>
    <row r="137" spans="1:12">
      <c r="I137" s="32"/>
      <c r="J137" s="32"/>
      <c r="K137" s="32"/>
      <c r="L137" s="32"/>
    </row>
    <row r="138" spans="1:12">
      <c r="A138" s="2">
        <v>8</v>
      </c>
      <c r="B138" s="1" t="s">
        <v>46</v>
      </c>
      <c r="I138" s="32"/>
      <c r="J138" s="32"/>
      <c r="K138" s="32"/>
      <c r="L138" s="32"/>
    </row>
    <row r="139" spans="1:12">
      <c r="B139" s="1" t="s">
        <v>47</v>
      </c>
      <c r="I139" s="32"/>
      <c r="J139" s="32"/>
      <c r="K139" s="32"/>
      <c r="L139" s="32"/>
    </row>
    <row r="140" spans="1:12">
      <c r="I140" s="32"/>
      <c r="J140" s="32"/>
      <c r="K140" s="32"/>
      <c r="L140" s="32"/>
    </row>
    <row r="141" spans="1:12">
      <c r="B141" s="11" t="s">
        <v>10</v>
      </c>
      <c r="C141" s="11">
        <v>12</v>
      </c>
      <c r="I141" s="32"/>
      <c r="J141" s="32"/>
      <c r="K141" s="32"/>
      <c r="L141" s="32"/>
    </row>
    <row r="142" spans="1:12">
      <c r="B142" s="11"/>
      <c r="C142" s="11"/>
      <c r="I142" s="32"/>
      <c r="J142" s="32"/>
      <c r="K142" s="32"/>
      <c r="L142" s="32"/>
    </row>
    <row r="143" spans="1:12">
      <c r="B143" s="11" t="s">
        <v>13</v>
      </c>
      <c r="C143" s="11">
        <f>30*C141</f>
        <v>360</v>
      </c>
      <c r="I143" s="32"/>
      <c r="J143" s="32"/>
      <c r="K143" s="32"/>
      <c r="L143" s="32"/>
    </row>
    <row r="144" spans="1:12">
      <c r="B144" s="14" t="s">
        <v>15</v>
      </c>
      <c r="C144" s="21">
        <f>RATE(C143,-C146,-C145,C147,0)*C141</f>
        <v>7.2145908228405234E-2</v>
      </c>
      <c r="E144" s="1" t="str">
        <f ca="1">_xlfn.FORMULATEXT(C144)</f>
        <v>=RATE(C143,-C146,-C145,C147,0)*C141</v>
      </c>
      <c r="I144" s="32"/>
      <c r="J144" s="32"/>
      <c r="K144" s="32"/>
      <c r="L144" s="32"/>
    </row>
    <row r="145" spans="1:12">
      <c r="B145" s="11" t="s">
        <v>17</v>
      </c>
      <c r="C145" s="13">
        <v>33000</v>
      </c>
      <c r="I145" s="32"/>
      <c r="J145" s="32"/>
      <c r="K145" s="32"/>
      <c r="L145" s="32"/>
    </row>
    <row r="146" spans="1:12">
      <c r="B146" s="11" t="s">
        <v>19</v>
      </c>
      <c r="C146" s="13">
        <v>500</v>
      </c>
      <c r="I146" s="32"/>
      <c r="J146" s="32"/>
      <c r="K146" s="32"/>
      <c r="L146" s="32"/>
    </row>
    <row r="147" spans="1:12">
      <c r="B147" s="11" t="s">
        <v>21</v>
      </c>
      <c r="C147" s="13">
        <v>922000</v>
      </c>
      <c r="I147" s="32"/>
      <c r="J147" s="32"/>
      <c r="K147" s="32"/>
      <c r="L147" s="32"/>
    </row>
    <row r="148" spans="1:12">
      <c r="I148" s="32"/>
      <c r="J148" s="32"/>
      <c r="K148" s="32"/>
      <c r="L148" s="32"/>
    </row>
    <row r="149" spans="1:12">
      <c r="I149" s="32"/>
      <c r="J149" s="32"/>
      <c r="K149" s="32"/>
      <c r="L149" s="32"/>
    </row>
    <row r="150" spans="1:12">
      <c r="B150" s="3" t="s">
        <v>69</v>
      </c>
      <c r="C150" s="4"/>
      <c r="D150" s="4"/>
      <c r="E150" s="4"/>
      <c r="F150" s="4"/>
      <c r="G150" s="4"/>
      <c r="H150" s="4"/>
      <c r="I150" s="32"/>
      <c r="J150" s="32"/>
      <c r="K150" s="32"/>
      <c r="L150" s="32"/>
    </row>
    <row r="151" spans="1:12">
      <c r="I151" s="32"/>
      <c r="J151" s="32"/>
      <c r="K151" s="32"/>
      <c r="L151" s="32"/>
    </row>
    <row r="152" spans="1:12">
      <c r="A152" s="2">
        <v>9</v>
      </c>
      <c r="B152" s="1" t="s">
        <v>63</v>
      </c>
      <c r="I152" s="32"/>
      <c r="J152" s="32"/>
      <c r="K152" s="32"/>
      <c r="L152" s="32"/>
    </row>
    <row r="153" spans="1:12">
      <c r="B153" s="1" t="s">
        <v>64</v>
      </c>
      <c r="I153" s="32"/>
      <c r="J153" s="32"/>
      <c r="K153" s="32"/>
      <c r="L153" s="32"/>
    </row>
    <row r="154" spans="1:12">
      <c r="I154" s="32"/>
      <c r="J154" s="32"/>
      <c r="K154" s="32"/>
      <c r="L154" s="32"/>
    </row>
    <row r="155" spans="1:12">
      <c r="B155" s="11" t="s">
        <v>10</v>
      </c>
      <c r="C155" s="11">
        <v>12</v>
      </c>
      <c r="I155" s="32"/>
      <c r="J155" s="32"/>
      <c r="K155" s="32"/>
      <c r="L155" s="32"/>
    </row>
    <row r="156" spans="1:12">
      <c r="B156" s="11"/>
      <c r="C156" s="11"/>
      <c r="I156" s="32"/>
      <c r="J156" s="32"/>
      <c r="K156" s="32"/>
      <c r="L156" s="32"/>
    </row>
    <row r="157" spans="1:12">
      <c r="B157" s="14" t="s">
        <v>13</v>
      </c>
      <c r="C157" s="22">
        <f>NPER(C158/C155,-C160,C159,C161,0)</f>
        <v>93.11105126161236</v>
      </c>
      <c r="E157" s="23"/>
      <c r="I157" s="32"/>
      <c r="J157" s="32"/>
      <c r="K157" s="32"/>
      <c r="L157" s="32"/>
    </row>
    <row r="158" spans="1:12">
      <c r="B158" s="11" t="s">
        <v>15</v>
      </c>
      <c r="C158" s="24">
        <v>0.18</v>
      </c>
      <c r="I158" s="32"/>
      <c r="J158" s="32"/>
      <c r="K158" s="32"/>
      <c r="L158" s="32"/>
    </row>
    <row r="159" spans="1:12">
      <c r="B159" s="11" t="s">
        <v>17</v>
      </c>
      <c r="C159" s="18">
        <v>5000</v>
      </c>
      <c r="I159" s="32"/>
      <c r="J159" s="32"/>
      <c r="K159" s="32"/>
      <c r="L159" s="32"/>
    </row>
    <row r="160" spans="1:12">
      <c r="B160" s="11" t="s">
        <v>19</v>
      </c>
      <c r="C160" s="18">
        <v>100</v>
      </c>
      <c r="I160" s="32"/>
      <c r="J160" s="32"/>
      <c r="K160" s="32"/>
      <c r="L160" s="32"/>
    </row>
    <row r="161" spans="1:12">
      <c r="B161" s="11" t="s">
        <v>21</v>
      </c>
      <c r="C161" s="18">
        <v>0</v>
      </c>
      <c r="I161" s="32"/>
      <c r="J161" s="32"/>
      <c r="K161" s="32"/>
      <c r="L161" s="32"/>
    </row>
    <row r="162" spans="1:12">
      <c r="I162" s="32"/>
      <c r="J162" s="32"/>
      <c r="K162" s="32"/>
      <c r="L162" s="32"/>
    </row>
    <row r="163" spans="1:12">
      <c r="I163" s="32"/>
      <c r="J163" s="32"/>
      <c r="K163" s="32"/>
      <c r="L163" s="32"/>
    </row>
    <row r="164" spans="1:12">
      <c r="I164" s="32"/>
      <c r="J164" s="32"/>
      <c r="K164" s="32"/>
      <c r="L164" s="32"/>
    </row>
    <row r="165" spans="1:12">
      <c r="A165" s="2">
        <v>10</v>
      </c>
      <c r="B165" s="1" t="s">
        <v>61</v>
      </c>
      <c r="I165" s="32"/>
      <c r="J165" s="32"/>
      <c r="K165" s="32"/>
      <c r="L165" s="32"/>
    </row>
    <row r="166" spans="1:12">
      <c r="B166" s="1" t="s">
        <v>62</v>
      </c>
      <c r="I166" s="32"/>
      <c r="J166" s="32"/>
      <c r="K166" s="32"/>
      <c r="L166" s="32"/>
    </row>
    <row r="167" spans="1:12">
      <c r="I167" s="32"/>
      <c r="J167" s="32"/>
      <c r="K167" s="32"/>
      <c r="L167" s="32"/>
    </row>
    <row r="168" spans="1:12">
      <c r="B168" s="11" t="s">
        <v>10</v>
      </c>
      <c r="C168" s="11">
        <v>12</v>
      </c>
      <c r="I168" s="32"/>
      <c r="J168" s="32"/>
      <c r="K168" s="32"/>
      <c r="L168" s="32"/>
    </row>
    <row r="169" spans="1:12">
      <c r="B169" s="11"/>
      <c r="C169" s="11"/>
      <c r="I169" s="32"/>
      <c r="J169" s="32"/>
      <c r="K169" s="32"/>
      <c r="L169" s="32"/>
    </row>
    <row r="170" spans="1:12">
      <c r="B170" s="14" t="s">
        <v>13</v>
      </c>
      <c r="C170" s="22">
        <f>NPER(C171/C168,-C173,C172,C174,0)</f>
        <v>229.36144581247063</v>
      </c>
      <c r="E170" s="23">
        <f>C170/12</f>
        <v>19.113453817705885</v>
      </c>
      <c r="I170" s="32"/>
      <c r="J170" s="32"/>
      <c r="K170" s="32"/>
      <c r="L170" s="32"/>
    </row>
    <row r="171" spans="1:12">
      <c r="B171" s="11" t="s">
        <v>15</v>
      </c>
      <c r="C171" s="24">
        <v>8.5000000000000006E-2</v>
      </c>
      <c r="I171" s="32"/>
      <c r="J171" s="32"/>
      <c r="K171" s="32"/>
      <c r="L171" s="32"/>
    </row>
    <row r="172" spans="1:12">
      <c r="B172" s="11" t="s">
        <v>17</v>
      </c>
      <c r="C172" s="18">
        <v>0</v>
      </c>
      <c r="I172" s="32"/>
      <c r="J172" s="32"/>
      <c r="K172" s="32"/>
      <c r="L172" s="32"/>
    </row>
    <row r="173" spans="1:12">
      <c r="B173" s="11" t="s">
        <v>19</v>
      </c>
      <c r="C173" s="18">
        <v>350</v>
      </c>
      <c r="I173" s="32"/>
      <c r="J173" s="32"/>
      <c r="K173" s="32"/>
      <c r="L173" s="32"/>
    </row>
    <row r="174" spans="1:12">
      <c r="B174" s="11" t="s">
        <v>21</v>
      </c>
      <c r="C174" s="18">
        <v>200000</v>
      </c>
      <c r="I174" s="32"/>
      <c r="J174" s="32"/>
      <c r="K174" s="32"/>
      <c r="L174" s="32"/>
    </row>
    <row r="175" spans="1:12">
      <c r="I175" s="32"/>
      <c r="J175" s="32"/>
      <c r="K175" s="32"/>
      <c r="L175" s="32"/>
    </row>
    <row r="176" spans="1:12">
      <c r="I176" s="32"/>
      <c r="J176" s="32"/>
      <c r="K176" s="32"/>
      <c r="L176" s="32"/>
    </row>
    <row r="177" spans="9:12">
      <c r="I177" s="32"/>
      <c r="J177" s="32"/>
      <c r="K177" s="32"/>
      <c r="L177" s="32"/>
    </row>
    <row r="178" spans="9:12">
      <c r="I178" s="32"/>
      <c r="J178" s="32"/>
      <c r="K178" s="32"/>
      <c r="L178" s="32"/>
    </row>
    <row r="179" spans="9:12">
      <c r="I179" s="32"/>
      <c r="J179" s="32"/>
      <c r="K179" s="32"/>
      <c r="L179" s="32"/>
    </row>
    <row r="180" spans="9:12">
      <c r="I180" s="32"/>
      <c r="J180" s="32"/>
      <c r="K180" s="32"/>
      <c r="L180" s="32"/>
    </row>
    <row r="181" spans="9:12">
      <c r="I181" s="32"/>
      <c r="J181" s="32"/>
      <c r="K181" s="32"/>
      <c r="L181" s="32"/>
    </row>
    <row r="182" spans="9:12">
      <c r="I182" s="32"/>
      <c r="J182" s="32"/>
      <c r="K182" s="32"/>
      <c r="L182" s="32"/>
    </row>
    <row r="183" spans="9:12">
      <c r="I183" s="32"/>
      <c r="J183" s="32"/>
      <c r="K183" s="32"/>
      <c r="L183" s="32"/>
    </row>
    <row r="184" spans="9:12">
      <c r="I184" s="32"/>
      <c r="J184" s="32"/>
      <c r="K184" s="32"/>
      <c r="L184" s="32"/>
    </row>
    <row r="185" spans="9:12">
      <c r="I185" s="32"/>
      <c r="J185" s="32"/>
      <c r="K185" s="32"/>
      <c r="L185" s="32"/>
    </row>
    <row r="186" spans="9:12">
      <c r="I186" s="32"/>
      <c r="J186" s="32"/>
      <c r="K186" s="32"/>
      <c r="L186" s="32"/>
    </row>
    <row r="187" spans="9:12">
      <c r="I187" s="32"/>
      <c r="J187" s="32"/>
      <c r="K187" s="32"/>
      <c r="L187" s="32"/>
    </row>
    <row r="188" spans="9:12">
      <c r="I188" s="32"/>
      <c r="J188" s="32"/>
      <c r="K188" s="32"/>
      <c r="L188" s="32"/>
    </row>
    <row r="189" spans="9:12">
      <c r="I189" s="32"/>
      <c r="J189" s="32"/>
      <c r="K189" s="32"/>
      <c r="L189" s="32"/>
    </row>
    <row r="190" spans="9:12">
      <c r="I190" s="32"/>
      <c r="J190" s="32"/>
      <c r="K190" s="32"/>
      <c r="L190" s="32"/>
    </row>
    <row r="191" spans="9:12">
      <c r="I191" s="32"/>
      <c r="J191" s="32"/>
      <c r="K191" s="32"/>
      <c r="L191" s="32"/>
    </row>
    <row r="192" spans="9:12">
      <c r="I192" s="32"/>
      <c r="J192" s="32"/>
      <c r="K192" s="32"/>
      <c r="L192" s="32"/>
    </row>
    <row r="193" spans="9:12">
      <c r="I193" s="32"/>
      <c r="J193" s="32"/>
      <c r="K193" s="32"/>
      <c r="L193" s="32"/>
    </row>
    <row r="194" spans="9:12">
      <c r="I194" s="32"/>
      <c r="J194" s="32"/>
      <c r="K194" s="32"/>
      <c r="L194" s="32"/>
    </row>
    <row r="195" spans="9:12">
      <c r="I195" s="32"/>
      <c r="J195" s="32"/>
      <c r="K195" s="32"/>
      <c r="L195" s="32"/>
    </row>
    <row r="196" spans="9:12">
      <c r="I196" s="32"/>
      <c r="J196" s="32"/>
      <c r="K196" s="32"/>
      <c r="L196" s="32"/>
    </row>
    <row r="197" spans="9:12">
      <c r="I197" s="32"/>
      <c r="J197" s="32"/>
      <c r="K197" s="32"/>
      <c r="L197" s="32"/>
    </row>
    <row r="198" spans="9:12">
      <c r="I198" s="32"/>
      <c r="J198" s="32"/>
      <c r="K198" s="32"/>
      <c r="L198" s="32"/>
    </row>
    <row r="199" spans="9:12">
      <c r="I199" s="32"/>
      <c r="J199" s="32"/>
      <c r="K199" s="32"/>
      <c r="L199" s="32"/>
    </row>
    <row r="200" spans="9:12">
      <c r="I200" s="32"/>
      <c r="J200" s="32"/>
      <c r="K200" s="32"/>
      <c r="L200" s="32"/>
    </row>
    <row r="201" spans="9:12">
      <c r="I201" s="32"/>
      <c r="J201" s="32"/>
      <c r="K201" s="32"/>
      <c r="L201" s="32"/>
    </row>
    <row r="202" spans="9:12">
      <c r="I202" s="32"/>
      <c r="J202" s="32"/>
      <c r="K202" s="32"/>
      <c r="L202" s="32"/>
    </row>
    <row r="203" spans="9:12">
      <c r="I203" s="32"/>
      <c r="J203" s="32"/>
      <c r="K203" s="32"/>
      <c r="L203" s="32"/>
    </row>
    <row r="204" spans="9:12">
      <c r="I204" s="32"/>
      <c r="J204" s="32"/>
      <c r="K204" s="32"/>
      <c r="L204" s="32"/>
    </row>
    <row r="205" spans="9:12">
      <c r="I205" s="32"/>
      <c r="J205" s="32"/>
      <c r="K205" s="32"/>
      <c r="L205" s="32"/>
    </row>
    <row r="206" spans="9:12">
      <c r="I206" s="32"/>
      <c r="J206" s="32"/>
      <c r="K206" s="32"/>
      <c r="L206" s="32"/>
    </row>
    <row r="207" spans="9:12">
      <c r="I207" s="32"/>
      <c r="J207" s="32"/>
      <c r="K207" s="32"/>
      <c r="L207" s="32"/>
    </row>
    <row r="210" spans="6:6">
      <c r="F210" s="23"/>
    </row>
    <row r="211" spans="6:6">
      <c r="F211" s="23"/>
    </row>
  </sheetData>
  <mergeCells count="21">
    <mergeCell ref="B20:B23"/>
    <mergeCell ref="C21:G21"/>
    <mergeCell ref="C22:G22"/>
    <mergeCell ref="C23:G23"/>
    <mergeCell ref="B24:B25"/>
    <mergeCell ref="C24:G25"/>
    <mergeCell ref="B26:B27"/>
    <mergeCell ref="C26:G27"/>
    <mergeCell ref="B28:B29"/>
    <mergeCell ref="C28:G29"/>
    <mergeCell ref="B30:B31"/>
    <mergeCell ref="C30:G31"/>
    <mergeCell ref="B40:C40"/>
    <mergeCell ref="B41:C41"/>
    <mergeCell ref="B42:C42"/>
    <mergeCell ref="B32:B33"/>
    <mergeCell ref="C32:G33"/>
    <mergeCell ref="B36:C36"/>
    <mergeCell ref="B37:C37"/>
    <mergeCell ref="B38:C38"/>
    <mergeCell ref="B39:C39"/>
  </mergeCells>
  <hyperlinks>
    <hyperlink ref="C3" r:id="rId1" xr:uid="{7EC853E8-A194-9343-AE31-2911BCE37AD9}"/>
    <hyperlink ref="C5" r:id="rId2" xr:uid="{E458A9F9-F442-9E4E-A0B4-743FB17FD84D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C8D78-B1F1-8447-BAD5-4795CAF829DB}">
  <dimension ref="A1:L228"/>
  <sheetViews>
    <sheetView showGridLines="0" zoomScale="150" zoomScaleNormal="150" workbookViewId="0">
      <selection activeCell="C6" sqref="C6"/>
    </sheetView>
  </sheetViews>
  <sheetFormatPr baseColWidth="10" defaultRowHeight="18"/>
  <cols>
    <col min="1" max="1" width="2.875" style="2" bestFit="1" customWidth="1"/>
    <col min="2" max="2" width="15" style="1" customWidth="1"/>
    <col min="3" max="3" width="13.625" style="1" customWidth="1"/>
    <col min="4" max="4" width="10.625" style="1"/>
    <col min="5" max="9" width="9.25" style="1" customWidth="1"/>
    <col min="10" max="16384" width="10.625" style="1"/>
  </cols>
  <sheetData>
    <row r="1" spans="1:8" ht="26">
      <c r="A1" s="36"/>
      <c r="B1" s="30" t="s">
        <v>43</v>
      </c>
      <c r="C1" s="30"/>
      <c r="D1" s="7"/>
      <c r="E1" s="7"/>
      <c r="F1" s="7"/>
      <c r="G1" s="7"/>
      <c r="H1" s="7"/>
    </row>
    <row r="2" spans="1:8" ht="26">
      <c r="B2" s="25"/>
      <c r="C2" s="25"/>
    </row>
    <row r="3" spans="1:8" ht="26">
      <c r="B3" s="39" t="s">
        <v>44</v>
      </c>
      <c r="C3" s="55" t="s">
        <v>107</v>
      </c>
      <c r="D3" s="32"/>
      <c r="E3" s="32"/>
      <c r="F3" s="39"/>
      <c r="G3" s="32"/>
      <c r="H3" s="32"/>
    </row>
    <row r="4" spans="1:8" ht="26">
      <c r="B4" s="25"/>
      <c r="C4" s="25"/>
    </row>
    <row r="5" spans="1:8" ht="26">
      <c r="A5" s="36"/>
      <c r="B5" s="30" t="s">
        <v>45</v>
      </c>
      <c r="C5" s="59" t="s">
        <v>108</v>
      </c>
      <c r="D5" s="7"/>
      <c r="E5" s="7"/>
      <c r="F5" s="30"/>
      <c r="G5" s="7"/>
      <c r="H5" s="7"/>
    </row>
    <row r="6" spans="1:8" ht="26">
      <c r="B6" s="25"/>
      <c r="C6" s="25"/>
    </row>
    <row r="8" spans="1:8" ht="26">
      <c r="A8" s="3"/>
      <c r="B8" s="34" t="s">
        <v>0</v>
      </c>
      <c r="C8" s="4"/>
      <c r="D8" s="4"/>
      <c r="E8" s="4"/>
      <c r="F8" s="4"/>
      <c r="G8" s="5"/>
      <c r="H8" s="4"/>
    </row>
    <row r="9" spans="1:8">
      <c r="B9" s="2" t="s">
        <v>1</v>
      </c>
    </row>
    <row r="10" spans="1:8">
      <c r="B10" s="31" t="s">
        <v>82</v>
      </c>
      <c r="C10" s="1" t="s">
        <v>2</v>
      </c>
    </row>
    <row r="11" spans="1:8">
      <c r="B11" s="31" t="s">
        <v>83</v>
      </c>
      <c r="C11" s="1" t="s">
        <v>3</v>
      </c>
    </row>
    <row r="12" spans="1:8">
      <c r="B12" s="6"/>
    </row>
    <row r="13" spans="1:8">
      <c r="B13" s="40" t="s">
        <v>86</v>
      </c>
      <c r="C13" s="40"/>
      <c r="E13" s="2" t="s">
        <v>41</v>
      </c>
    </row>
    <row r="14" spans="1:8">
      <c r="B14" s="31" t="s">
        <v>84</v>
      </c>
      <c r="C14" s="32" t="s">
        <v>91</v>
      </c>
      <c r="D14" s="32"/>
      <c r="E14" s="1" t="s">
        <v>100</v>
      </c>
    </row>
    <row r="15" spans="1:8">
      <c r="B15" s="31"/>
      <c r="C15" s="32" t="s">
        <v>90</v>
      </c>
      <c r="D15" s="32"/>
      <c r="E15" s="4" t="s">
        <v>5</v>
      </c>
      <c r="F15" s="4"/>
      <c r="G15" s="4"/>
      <c r="H15" s="4"/>
    </row>
    <row r="16" spans="1:8">
      <c r="E16" s="2" t="s">
        <v>42</v>
      </c>
      <c r="H16" s="2"/>
    </row>
    <row r="17" spans="2:8">
      <c r="B17" s="31"/>
      <c r="C17" s="1" t="s">
        <v>8</v>
      </c>
      <c r="E17" s="4" t="s">
        <v>7</v>
      </c>
      <c r="F17" s="4"/>
      <c r="G17" s="3"/>
      <c r="H17" s="4"/>
    </row>
    <row r="18" spans="2:8">
      <c r="B18" s="31" t="s">
        <v>85</v>
      </c>
      <c r="C18" s="1" t="s">
        <v>9</v>
      </c>
      <c r="E18" s="1" t="s">
        <v>40</v>
      </c>
    </row>
    <row r="20" spans="2:8">
      <c r="B20" s="2" t="s">
        <v>93</v>
      </c>
    </row>
    <row r="21" spans="2:8">
      <c r="B21" s="2"/>
    </row>
    <row r="22" spans="2:8">
      <c r="B22" s="1" t="s">
        <v>92</v>
      </c>
    </row>
    <row r="24" spans="2:8">
      <c r="C24" s="16" t="s">
        <v>70</v>
      </c>
      <c r="D24" s="16" t="s">
        <v>71</v>
      </c>
      <c r="E24" s="16">
        <v>4</v>
      </c>
      <c r="F24" s="16" t="s">
        <v>72</v>
      </c>
    </row>
    <row r="26" spans="2:8">
      <c r="B26" s="1" t="s">
        <v>94</v>
      </c>
    </row>
    <row r="28" spans="2:8">
      <c r="C28" s="16" t="s">
        <v>70</v>
      </c>
      <c r="D28" s="16" t="s">
        <v>71</v>
      </c>
      <c r="E28" s="16" t="s">
        <v>73</v>
      </c>
      <c r="F28" s="16" t="s">
        <v>70</v>
      </c>
      <c r="G28" s="16" t="s">
        <v>74</v>
      </c>
    </row>
    <row r="29" spans="2:8">
      <c r="C29" s="2"/>
      <c r="D29" s="2"/>
      <c r="E29" s="2"/>
      <c r="F29" s="2"/>
      <c r="G29" s="2"/>
    </row>
    <row r="30" spans="2:8">
      <c r="B30" s="2" t="s">
        <v>75</v>
      </c>
      <c r="C30" s="1" t="s">
        <v>76</v>
      </c>
    </row>
    <row r="31" spans="2:8">
      <c r="B31" s="2" t="s">
        <v>98</v>
      </c>
      <c r="C31" s="1" t="s">
        <v>77</v>
      </c>
      <c r="D31" s="1">
        <v>9</v>
      </c>
      <c r="E31" s="1" t="s">
        <v>78</v>
      </c>
    </row>
    <row r="32" spans="2:8">
      <c r="C32" s="1" t="s">
        <v>79</v>
      </c>
    </row>
    <row r="34" spans="2:7">
      <c r="B34" s="2" t="s">
        <v>96</v>
      </c>
      <c r="D34" s="1" t="s">
        <v>97</v>
      </c>
    </row>
    <row r="35" spans="2:7">
      <c r="B35" s="2" t="s">
        <v>80</v>
      </c>
      <c r="C35" s="1" t="s">
        <v>77</v>
      </c>
      <c r="D35" s="1">
        <v>7</v>
      </c>
      <c r="E35" s="1" t="s">
        <v>95</v>
      </c>
    </row>
    <row r="36" spans="2:7">
      <c r="C36" s="1" t="s">
        <v>81</v>
      </c>
    </row>
    <row r="38" spans="2:7">
      <c r="B38" s="53" t="s">
        <v>99</v>
      </c>
      <c r="C38" s="53"/>
      <c r="D38" s="53"/>
      <c r="E38" s="53"/>
      <c r="F38" s="53"/>
      <c r="G38" s="53"/>
    </row>
    <row r="39" spans="2:7">
      <c r="B39" s="45" t="s">
        <v>10</v>
      </c>
      <c r="C39" s="8" t="s">
        <v>11</v>
      </c>
      <c r="D39" s="33"/>
      <c r="E39" s="33"/>
      <c r="F39" s="33"/>
      <c r="G39" s="33"/>
    </row>
    <row r="40" spans="2:7">
      <c r="B40" s="45"/>
      <c r="C40" s="47" t="s">
        <v>12</v>
      </c>
      <c r="D40" s="48"/>
      <c r="E40" s="48"/>
      <c r="F40" s="48"/>
      <c r="G40" s="49"/>
    </row>
    <row r="41" spans="2:7">
      <c r="B41" s="45"/>
      <c r="C41" s="47" t="s">
        <v>87</v>
      </c>
      <c r="D41" s="48"/>
      <c r="E41" s="48"/>
      <c r="F41" s="48"/>
      <c r="G41" s="49"/>
    </row>
    <row r="42" spans="2:7">
      <c r="B42" s="45"/>
      <c r="C42" s="50" t="s">
        <v>88</v>
      </c>
      <c r="D42" s="51"/>
      <c r="E42" s="51"/>
      <c r="F42" s="51"/>
      <c r="G42" s="52"/>
    </row>
    <row r="43" spans="2:7" ht="21" customHeight="1">
      <c r="B43" s="45" t="s">
        <v>13</v>
      </c>
      <c r="C43" s="46" t="s">
        <v>14</v>
      </c>
      <c r="D43" s="46"/>
      <c r="E43" s="46"/>
      <c r="F43" s="46"/>
      <c r="G43" s="46"/>
    </row>
    <row r="44" spans="2:7">
      <c r="B44" s="45"/>
      <c r="C44" s="46"/>
      <c r="D44" s="46"/>
      <c r="E44" s="46"/>
      <c r="F44" s="46"/>
      <c r="G44" s="46"/>
    </row>
    <row r="45" spans="2:7">
      <c r="B45" s="45" t="s">
        <v>15</v>
      </c>
      <c r="C45" s="46" t="s">
        <v>16</v>
      </c>
      <c r="D45" s="46"/>
      <c r="E45" s="46"/>
      <c r="F45" s="46"/>
      <c r="G45" s="46"/>
    </row>
    <row r="46" spans="2:7">
      <c r="B46" s="45"/>
      <c r="C46" s="46"/>
      <c r="D46" s="46"/>
      <c r="E46" s="46"/>
      <c r="F46" s="46"/>
      <c r="G46" s="46"/>
    </row>
    <row r="47" spans="2:7">
      <c r="B47" s="45" t="s">
        <v>17</v>
      </c>
      <c r="C47" s="46" t="s">
        <v>18</v>
      </c>
      <c r="D47" s="46"/>
      <c r="E47" s="46"/>
      <c r="F47" s="46"/>
      <c r="G47" s="46"/>
    </row>
    <row r="48" spans="2:7">
      <c r="B48" s="45"/>
      <c r="C48" s="46"/>
      <c r="D48" s="46"/>
      <c r="E48" s="46"/>
      <c r="F48" s="46"/>
      <c r="G48" s="46"/>
    </row>
    <row r="49" spans="2:12">
      <c r="B49" s="45" t="s">
        <v>19</v>
      </c>
      <c r="C49" s="46" t="s">
        <v>20</v>
      </c>
      <c r="D49" s="46"/>
      <c r="E49" s="46"/>
      <c r="F49" s="46"/>
      <c r="G49" s="46"/>
    </row>
    <row r="50" spans="2:12">
      <c r="B50" s="45"/>
      <c r="C50" s="46"/>
      <c r="D50" s="46"/>
      <c r="E50" s="46"/>
      <c r="F50" s="46"/>
      <c r="G50" s="46"/>
    </row>
    <row r="51" spans="2:12">
      <c r="B51" s="45" t="s">
        <v>21</v>
      </c>
      <c r="C51" s="46" t="s">
        <v>22</v>
      </c>
      <c r="D51" s="46"/>
      <c r="E51" s="46"/>
      <c r="F51" s="46"/>
      <c r="G51" s="46"/>
    </row>
    <row r="52" spans="2:12">
      <c r="B52" s="45"/>
      <c r="C52" s="46"/>
      <c r="D52" s="46"/>
      <c r="E52" s="46"/>
      <c r="F52" s="46"/>
      <c r="G52" s="46"/>
    </row>
    <row r="53" spans="2:12" ht="21" customHeight="1"/>
    <row r="54" spans="2:12" ht="21" customHeight="1"/>
    <row r="55" spans="2:12" ht="21" customHeight="1">
      <c r="B55" s="43"/>
      <c r="C55" s="44"/>
      <c r="D55" s="35" t="s">
        <v>23</v>
      </c>
      <c r="E55" s="35" t="s">
        <v>24</v>
      </c>
    </row>
    <row r="56" spans="2:12" ht="21" customHeight="1">
      <c r="B56" s="43" t="s">
        <v>25</v>
      </c>
      <c r="C56" s="44"/>
      <c r="D56" s="10" t="s">
        <v>10</v>
      </c>
      <c r="E56" s="10" t="s">
        <v>26</v>
      </c>
    </row>
    <row r="57" spans="2:12" ht="21" customHeight="1">
      <c r="B57" s="43" t="s">
        <v>27</v>
      </c>
      <c r="C57" s="44"/>
      <c r="D57" s="10" t="s">
        <v>13</v>
      </c>
      <c r="E57" s="10" t="s">
        <v>28</v>
      </c>
    </row>
    <row r="58" spans="2:12" ht="21" customHeight="1">
      <c r="B58" s="43" t="s">
        <v>29</v>
      </c>
      <c r="C58" s="44"/>
      <c r="D58" s="10" t="s">
        <v>15</v>
      </c>
      <c r="E58" s="10" t="s">
        <v>30</v>
      </c>
    </row>
    <row r="59" spans="2:12" ht="21" customHeight="1">
      <c r="B59" s="43" t="s">
        <v>31</v>
      </c>
      <c r="C59" s="44"/>
      <c r="D59" s="10" t="s">
        <v>17</v>
      </c>
      <c r="E59" s="10" t="s">
        <v>17</v>
      </c>
    </row>
    <row r="60" spans="2:12" ht="21" customHeight="1">
      <c r="B60" s="43" t="s">
        <v>32</v>
      </c>
      <c r="C60" s="44"/>
      <c r="D60" s="10" t="s">
        <v>19</v>
      </c>
      <c r="E60" s="10" t="s">
        <v>19</v>
      </c>
    </row>
    <row r="61" spans="2:12" ht="21" customHeight="1">
      <c r="B61" s="43" t="s">
        <v>33</v>
      </c>
      <c r="C61" s="44"/>
      <c r="D61" s="10" t="s">
        <v>21</v>
      </c>
      <c r="E61" s="10" t="s">
        <v>21</v>
      </c>
      <c r="I61" s="32"/>
      <c r="J61" s="32"/>
      <c r="K61" s="32"/>
      <c r="L61" s="32"/>
    </row>
    <row r="62" spans="2:12" ht="21" customHeight="1">
      <c r="I62" s="32"/>
      <c r="J62" s="32"/>
      <c r="K62" s="32"/>
      <c r="L62" s="32"/>
    </row>
    <row r="63" spans="2:12">
      <c r="I63" s="32"/>
      <c r="J63" s="32"/>
      <c r="K63" s="32"/>
      <c r="L63" s="32"/>
    </row>
    <row r="64" spans="2:12">
      <c r="B64" s="3" t="s">
        <v>65</v>
      </c>
      <c r="C64" s="4"/>
      <c r="D64" s="4"/>
      <c r="E64" s="4"/>
      <c r="F64" s="4"/>
      <c r="G64" s="4"/>
      <c r="H64" s="4"/>
      <c r="I64" s="32"/>
      <c r="J64" s="32"/>
      <c r="K64" s="32"/>
      <c r="L64" s="32"/>
    </row>
    <row r="65" spans="1:12">
      <c r="I65" s="32"/>
      <c r="J65" s="32"/>
      <c r="K65" s="32"/>
      <c r="L65" s="32"/>
    </row>
    <row r="66" spans="1:12">
      <c r="A66" s="37">
        <v>1</v>
      </c>
      <c r="B66" s="1" t="s">
        <v>48</v>
      </c>
      <c r="I66" s="32"/>
      <c r="J66" s="32"/>
      <c r="K66" s="32"/>
      <c r="L66" s="32"/>
    </row>
    <row r="67" spans="1:12">
      <c r="B67" s="1" t="s">
        <v>49</v>
      </c>
      <c r="I67" s="32"/>
      <c r="J67" s="32"/>
      <c r="K67" s="32"/>
      <c r="L67" s="32"/>
    </row>
    <row r="68" spans="1:12">
      <c r="I68" s="32"/>
      <c r="J68" s="32"/>
      <c r="K68" s="32"/>
      <c r="L68" s="32"/>
    </row>
    <row r="69" spans="1:12">
      <c r="B69" s="11" t="s">
        <v>10</v>
      </c>
      <c r="C69" s="11">
        <v>1</v>
      </c>
      <c r="I69" s="32"/>
      <c r="J69" s="32"/>
      <c r="K69" s="32"/>
      <c r="L69" s="32"/>
    </row>
    <row r="70" spans="1:12">
      <c r="B70" s="11"/>
      <c r="C70" s="11"/>
      <c r="I70" s="32"/>
      <c r="J70" s="32"/>
      <c r="K70" s="32"/>
      <c r="L70" s="32"/>
    </row>
    <row r="71" spans="1:12">
      <c r="B71" s="11" t="s">
        <v>13</v>
      </c>
      <c r="C71" s="11">
        <v>10</v>
      </c>
      <c r="I71" s="32"/>
      <c r="J71" s="32"/>
      <c r="K71" s="32"/>
      <c r="L71" s="32"/>
    </row>
    <row r="72" spans="1:12">
      <c r="B72" s="11" t="s">
        <v>15</v>
      </c>
      <c r="C72" s="12">
        <v>0.08</v>
      </c>
      <c r="I72" s="32"/>
      <c r="J72" s="32"/>
      <c r="K72" s="32"/>
      <c r="L72" s="32"/>
    </row>
    <row r="73" spans="1:12">
      <c r="B73" s="11" t="s">
        <v>17</v>
      </c>
      <c r="C73" s="13">
        <v>3000</v>
      </c>
      <c r="D73" s="1" t="s">
        <v>34</v>
      </c>
      <c r="E73" s="1" t="s">
        <v>35</v>
      </c>
      <c r="I73" s="32"/>
      <c r="J73" s="32"/>
      <c r="K73" s="32"/>
      <c r="L73" s="32"/>
    </row>
    <row r="74" spans="1:12">
      <c r="B74" s="11" t="s">
        <v>19</v>
      </c>
      <c r="C74" s="13">
        <v>0</v>
      </c>
      <c r="I74" s="32"/>
      <c r="J74" s="32"/>
      <c r="K74" s="32"/>
      <c r="L74" s="32"/>
    </row>
    <row r="75" spans="1:12">
      <c r="B75" s="14" t="s">
        <v>21</v>
      </c>
      <c r="C75" s="15">
        <f>-FV(C72/C69,C71,C74,C73,0)</f>
        <v>6476.7749918183636</v>
      </c>
      <c r="D75" s="1" t="s">
        <v>36</v>
      </c>
      <c r="E75" s="1" t="s">
        <v>37</v>
      </c>
      <c r="I75" s="32"/>
      <c r="J75" s="32"/>
      <c r="K75" s="32"/>
      <c r="L75" s="32"/>
    </row>
    <row r="76" spans="1:12">
      <c r="I76" s="32"/>
      <c r="J76" s="32"/>
      <c r="K76" s="32"/>
      <c r="L76" s="32"/>
    </row>
    <row r="77" spans="1:12">
      <c r="I77" s="32"/>
      <c r="J77" s="32"/>
      <c r="K77" s="32"/>
      <c r="L77" s="32"/>
    </row>
    <row r="78" spans="1:12">
      <c r="A78" s="2">
        <v>2</v>
      </c>
      <c r="B78" s="1" t="s">
        <v>50</v>
      </c>
      <c r="I78" s="32"/>
      <c r="J78" s="32"/>
      <c r="K78" s="32"/>
      <c r="L78" s="32"/>
    </row>
    <row r="79" spans="1:12">
      <c r="B79" s="1" t="s">
        <v>51</v>
      </c>
      <c r="I79" s="32"/>
      <c r="J79" s="32"/>
      <c r="K79" s="32"/>
      <c r="L79" s="32"/>
    </row>
    <row r="80" spans="1:12">
      <c r="I80" s="32"/>
      <c r="J80" s="32"/>
      <c r="K80" s="32"/>
      <c r="L80" s="32"/>
    </row>
    <row r="81" spans="1:12">
      <c r="B81" s="11" t="s">
        <v>10</v>
      </c>
      <c r="C81" s="11">
        <v>12</v>
      </c>
      <c r="I81" s="32"/>
      <c r="J81" s="32"/>
      <c r="K81" s="32"/>
      <c r="L81" s="32"/>
    </row>
    <row r="82" spans="1:12">
      <c r="B82" s="11"/>
      <c r="C82" s="16"/>
      <c r="I82" s="32"/>
      <c r="J82" s="32"/>
      <c r="K82" s="32"/>
      <c r="L82" s="32"/>
    </row>
    <row r="83" spans="1:12">
      <c r="B83" s="11" t="s">
        <v>13</v>
      </c>
      <c r="C83" s="11">
        <f>20*C81</f>
        <v>240</v>
      </c>
      <c r="I83" s="32"/>
      <c r="J83" s="32"/>
      <c r="K83" s="32"/>
      <c r="L83" s="32"/>
    </row>
    <row r="84" spans="1:12">
      <c r="B84" s="11" t="s">
        <v>15</v>
      </c>
      <c r="C84" s="12">
        <v>0.09</v>
      </c>
      <c r="I84" s="32"/>
      <c r="J84" s="32"/>
      <c r="K84" s="32"/>
      <c r="L84" s="32"/>
    </row>
    <row r="85" spans="1:12">
      <c r="B85" s="11" t="s">
        <v>17</v>
      </c>
      <c r="C85" s="13">
        <v>10000</v>
      </c>
      <c r="D85" s="17" t="s">
        <v>38</v>
      </c>
      <c r="E85" s="17" t="s">
        <v>39</v>
      </c>
      <c r="I85" s="32"/>
      <c r="J85" s="32"/>
      <c r="K85" s="32"/>
      <c r="L85" s="32"/>
    </row>
    <row r="86" spans="1:12">
      <c r="B86" s="11" t="s">
        <v>19</v>
      </c>
      <c r="C86" s="13">
        <v>500</v>
      </c>
      <c r="D86" s="17" t="s">
        <v>38</v>
      </c>
      <c r="E86" s="17" t="s">
        <v>39</v>
      </c>
      <c r="I86" s="32"/>
      <c r="J86" s="32"/>
      <c r="K86" s="32"/>
      <c r="L86" s="32"/>
    </row>
    <row r="87" spans="1:12">
      <c r="B87" s="14" t="s">
        <v>21</v>
      </c>
      <c r="C87" s="41">
        <f>-FV(C84/C81,C83,C86,C85,0)</f>
        <v>394034.95020956936</v>
      </c>
      <c r="D87" s="17" t="s">
        <v>39</v>
      </c>
      <c r="E87" s="17" t="s">
        <v>38</v>
      </c>
      <c r="I87" s="32"/>
      <c r="J87" s="32"/>
      <c r="K87" s="32"/>
      <c r="L87" s="32"/>
    </row>
    <row r="88" spans="1:12">
      <c r="I88" s="32"/>
      <c r="J88" s="32"/>
      <c r="K88" s="32"/>
      <c r="L88" s="32"/>
    </row>
    <row r="89" spans="1:12">
      <c r="I89" s="32"/>
      <c r="J89" s="32"/>
      <c r="K89" s="32"/>
      <c r="L89" s="32"/>
    </row>
    <row r="90" spans="1:12">
      <c r="B90" s="3" t="s">
        <v>66</v>
      </c>
      <c r="C90" s="4"/>
      <c r="D90" s="4"/>
      <c r="E90" s="4"/>
      <c r="F90" s="4"/>
      <c r="G90" s="4"/>
      <c r="H90" s="4"/>
      <c r="I90" s="32"/>
      <c r="J90" s="32"/>
      <c r="K90" s="32"/>
      <c r="L90" s="32"/>
    </row>
    <row r="91" spans="1:12">
      <c r="I91" s="32"/>
      <c r="J91" s="32"/>
      <c r="K91" s="32"/>
      <c r="L91" s="32"/>
    </row>
    <row r="92" spans="1:12">
      <c r="A92" s="2">
        <v>3</v>
      </c>
      <c r="B92" s="1" t="s">
        <v>89</v>
      </c>
      <c r="I92" s="32"/>
      <c r="J92" s="32"/>
      <c r="K92" s="32"/>
      <c r="L92" s="32"/>
    </row>
    <row r="93" spans="1:12">
      <c r="B93" s="1" t="s">
        <v>52</v>
      </c>
      <c r="I93" s="32"/>
      <c r="J93" s="32"/>
      <c r="K93" s="32"/>
      <c r="L93" s="32"/>
    </row>
    <row r="94" spans="1:12">
      <c r="I94" s="32"/>
      <c r="J94" s="32"/>
      <c r="K94" s="32"/>
      <c r="L94" s="32"/>
    </row>
    <row r="95" spans="1:12">
      <c r="B95" s="11" t="s">
        <v>10</v>
      </c>
      <c r="C95" s="11">
        <v>1</v>
      </c>
      <c r="I95" s="32"/>
      <c r="J95" s="32"/>
      <c r="K95" s="32"/>
      <c r="L95" s="32"/>
    </row>
    <row r="96" spans="1:12">
      <c r="B96" s="11"/>
      <c r="C96" s="16" t="s">
        <v>102</v>
      </c>
      <c r="E96" s="1" t="s">
        <v>103</v>
      </c>
      <c r="I96" s="32"/>
      <c r="J96" s="32"/>
      <c r="K96" s="32"/>
      <c r="L96" s="32"/>
    </row>
    <row r="97" spans="1:12">
      <c r="B97" s="11" t="s">
        <v>13</v>
      </c>
      <c r="C97" s="11">
        <v>10</v>
      </c>
      <c r="I97" s="32"/>
      <c r="J97" s="32"/>
      <c r="K97" s="32"/>
      <c r="L97" s="32"/>
    </row>
    <row r="98" spans="1:12">
      <c r="B98" s="11" t="s">
        <v>15</v>
      </c>
      <c r="C98" s="12">
        <v>0.06</v>
      </c>
      <c r="I98" s="32"/>
      <c r="J98" s="32"/>
      <c r="K98" s="32"/>
      <c r="L98" s="32"/>
    </row>
    <row r="99" spans="1:12">
      <c r="B99" s="14" t="s">
        <v>17</v>
      </c>
      <c r="C99" s="41">
        <f>-PV(C98,C97,C100,C101,1)</f>
        <v>1560338.4548999169</v>
      </c>
      <c r="I99" s="32"/>
      <c r="J99" s="32"/>
      <c r="K99" s="32"/>
      <c r="L99" s="32"/>
    </row>
    <row r="100" spans="1:12">
      <c r="B100" s="11" t="s">
        <v>19</v>
      </c>
      <c r="C100" s="13">
        <v>200000</v>
      </c>
      <c r="I100" s="32"/>
      <c r="J100" s="32"/>
      <c r="K100" s="32"/>
      <c r="L100" s="32"/>
    </row>
    <row r="101" spans="1:12">
      <c r="B101" s="11" t="s">
        <v>21</v>
      </c>
      <c r="C101" s="18">
        <v>0</v>
      </c>
      <c r="I101" s="32"/>
      <c r="J101" s="32"/>
      <c r="K101" s="32"/>
      <c r="L101" s="32"/>
    </row>
    <row r="102" spans="1:12">
      <c r="I102" s="32"/>
      <c r="J102" s="32"/>
      <c r="K102" s="32"/>
      <c r="L102" s="32"/>
    </row>
    <row r="103" spans="1:12">
      <c r="I103" s="32"/>
      <c r="J103" s="32"/>
      <c r="K103" s="32"/>
      <c r="L103" s="32"/>
    </row>
    <row r="104" spans="1:12">
      <c r="A104" s="2">
        <v>4</v>
      </c>
      <c r="B104" s="1" t="s">
        <v>53</v>
      </c>
      <c r="I104" s="32"/>
      <c r="J104" s="32"/>
      <c r="K104" s="32"/>
      <c r="L104" s="32"/>
    </row>
    <row r="105" spans="1:12">
      <c r="B105" s="1" t="s">
        <v>54</v>
      </c>
      <c r="I105" s="32"/>
      <c r="J105" s="32"/>
      <c r="K105" s="32"/>
      <c r="L105" s="32"/>
    </row>
    <row r="106" spans="1:12">
      <c r="I106" s="32"/>
      <c r="J106" s="32"/>
      <c r="K106" s="32"/>
      <c r="L106" s="32"/>
    </row>
    <row r="107" spans="1:12">
      <c r="B107" s="11" t="s">
        <v>10</v>
      </c>
      <c r="C107" s="26">
        <v>2</v>
      </c>
      <c r="I107" s="32"/>
      <c r="J107" s="32"/>
      <c r="K107" s="32"/>
      <c r="L107" s="32"/>
    </row>
    <row r="108" spans="1:12">
      <c r="B108" s="11"/>
      <c r="C108" s="26"/>
      <c r="I108" s="32"/>
      <c r="J108" s="32"/>
      <c r="K108" s="32"/>
      <c r="L108" s="32"/>
    </row>
    <row r="109" spans="1:12">
      <c r="B109" s="11" t="s">
        <v>13</v>
      </c>
      <c r="C109" s="26">
        <f>15*C107</f>
        <v>30</v>
      </c>
      <c r="I109" s="32"/>
      <c r="J109" s="32"/>
      <c r="K109" s="32"/>
      <c r="L109" s="32"/>
    </row>
    <row r="110" spans="1:12">
      <c r="B110" s="11" t="s">
        <v>15</v>
      </c>
      <c r="C110" s="27">
        <v>7.4999999999999997E-2</v>
      </c>
      <c r="I110" s="32"/>
      <c r="J110" s="32"/>
      <c r="K110" s="32"/>
      <c r="L110" s="32"/>
    </row>
    <row r="111" spans="1:12">
      <c r="B111" s="14" t="s">
        <v>17</v>
      </c>
      <c r="C111" s="38">
        <f>-PV(C110/C107,C109,C112,C113,0)</f>
        <v>208914.62256679151</v>
      </c>
      <c r="I111" s="32"/>
      <c r="J111" s="32"/>
      <c r="K111" s="32"/>
      <c r="L111" s="32"/>
    </row>
    <row r="112" spans="1:12">
      <c r="B112" s="11" t="s">
        <v>19</v>
      </c>
      <c r="C112" s="28">
        <v>8000</v>
      </c>
      <c r="I112" s="32"/>
      <c r="J112" s="32"/>
      <c r="K112" s="32"/>
      <c r="L112" s="32"/>
    </row>
    <row r="113" spans="1:12">
      <c r="B113" s="11" t="s">
        <v>21</v>
      </c>
      <c r="C113" s="29">
        <v>200000</v>
      </c>
      <c r="I113" s="32"/>
      <c r="J113" s="32"/>
      <c r="K113" s="32"/>
      <c r="L113" s="32"/>
    </row>
    <row r="114" spans="1:12">
      <c r="I114" s="32"/>
      <c r="J114" s="32"/>
      <c r="K114" s="32"/>
      <c r="L114" s="32"/>
    </row>
    <row r="115" spans="1:12">
      <c r="I115" s="32"/>
      <c r="J115" s="32"/>
      <c r="K115" s="32"/>
      <c r="L115" s="32"/>
    </row>
    <row r="116" spans="1:12">
      <c r="B116" s="3" t="s">
        <v>67</v>
      </c>
      <c r="C116" s="4"/>
      <c r="D116" s="4"/>
      <c r="E116" s="4"/>
      <c r="F116" s="4"/>
      <c r="G116" s="4"/>
      <c r="H116" s="4"/>
      <c r="I116" s="32"/>
      <c r="J116" s="32"/>
      <c r="K116" s="32"/>
      <c r="L116" s="32"/>
    </row>
    <row r="117" spans="1:12">
      <c r="I117" s="32"/>
      <c r="J117" s="32"/>
      <c r="K117" s="32"/>
      <c r="L117" s="32"/>
    </row>
    <row r="118" spans="1:12">
      <c r="A118" s="2">
        <v>5</v>
      </c>
      <c r="B118" s="1" t="s">
        <v>55</v>
      </c>
      <c r="I118" s="32"/>
      <c r="J118" s="32"/>
      <c r="K118" s="32"/>
      <c r="L118" s="32"/>
    </row>
    <row r="119" spans="1:12">
      <c r="B119" s="1" t="s">
        <v>56</v>
      </c>
      <c r="I119" s="32"/>
      <c r="J119" s="32"/>
      <c r="K119" s="32"/>
      <c r="L119" s="32"/>
    </row>
    <row r="120" spans="1:12">
      <c r="I120" s="32"/>
      <c r="J120" s="32"/>
      <c r="K120" s="32"/>
      <c r="L120" s="32"/>
    </row>
    <row r="121" spans="1:12">
      <c r="B121" s="11" t="s">
        <v>10</v>
      </c>
      <c r="C121" s="26">
        <v>12</v>
      </c>
      <c r="I121" s="32"/>
      <c r="J121" s="32"/>
      <c r="K121" s="32"/>
      <c r="L121" s="32"/>
    </row>
    <row r="122" spans="1:12">
      <c r="B122" s="11"/>
      <c r="C122" s="26"/>
      <c r="I122" s="32"/>
      <c r="J122" s="32"/>
      <c r="K122" s="32"/>
      <c r="L122" s="32"/>
    </row>
    <row r="123" spans="1:12">
      <c r="B123" s="11" t="s">
        <v>13</v>
      </c>
      <c r="C123" s="26">
        <f>5*C121</f>
        <v>60</v>
      </c>
      <c r="I123" s="32"/>
      <c r="J123" s="32"/>
      <c r="K123" s="32"/>
      <c r="L123" s="32"/>
    </row>
    <row r="124" spans="1:12">
      <c r="B124" s="11" t="s">
        <v>15</v>
      </c>
      <c r="C124" s="27">
        <v>6.2E-2</v>
      </c>
      <c r="I124" s="32"/>
      <c r="J124" s="32"/>
      <c r="K124" s="32"/>
      <c r="L124" s="32"/>
    </row>
    <row r="125" spans="1:12">
      <c r="B125" s="11" t="s">
        <v>17</v>
      </c>
      <c r="C125" s="28">
        <v>27000</v>
      </c>
      <c r="I125" s="32"/>
      <c r="J125" s="32"/>
      <c r="K125" s="32"/>
      <c r="L125" s="32"/>
    </row>
    <row r="126" spans="1:12">
      <c r="B126" s="14" t="s">
        <v>19</v>
      </c>
      <c r="C126" s="38">
        <f>-PMT(C124/C121,C123,C125,C127,0)</f>
        <v>524.50025925670536</v>
      </c>
      <c r="I126" s="32"/>
      <c r="J126" s="32"/>
      <c r="K126" s="32"/>
      <c r="L126" s="32"/>
    </row>
    <row r="127" spans="1:12">
      <c r="B127" s="11" t="s">
        <v>21</v>
      </c>
      <c r="C127" s="28">
        <v>0</v>
      </c>
      <c r="I127" s="32"/>
      <c r="J127" s="32"/>
      <c r="K127" s="32"/>
      <c r="L127" s="32"/>
    </row>
    <row r="128" spans="1:12">
      <c r="I128" s="32"/>
      <c r="J128" s="32"/>
      <c r="K128" s="32"/>
      <c r="L128" s="32"/>
    </row>
    <row r="129" spans="1:12">
      <c r="I129" s="32"/>
      <c r="J129" s="32"/>
      <c r="K129" s="32"/>
      <c r="L129" s="32"/>
    </row>
    <row r="130" spans="1:12">
      <c r="A130" s="2">
        <v>6</v>
      </c>
      <c r="B130" s="1" t="s">
        <v>57</v>
      </c>
      <c r="I130" s="32"/>
      <c r="J130" s="32"/>
      <c r="K130" s="32"/>
      <c r="L130" s="32"/>
    </row>
    <row r="131" spans="1:12">
      <c r="B131" s="1" t="s">
        <v>58</v>
      </c>
      <c r="I131" s="32"/>
      <c r="J131" s="32"/>
      <c r="K131" s="32"/>
      <c r="L131" s="32"/>
    </row>
    <row r="132" spans="1:12">
      <c r="I132" s="32"/>
      <c r="J132" s="32"/>
      <c r="K132" s="32"/>
      <c r="L132" s="32"/>
    </row>
    <row r="133" spans="1:12">
      <c r="B133" s="11" t="s">
        <v>10</v>
      </c>
      <c r="C133" s="26">
        <v>12</v>
      </c>
      <c r="I133" s="32"/>
      <c r="J133" s="32"/>
      <c r="K133" s="32"/>
      <c r="L133" s="32"/>
    </row>
    <row r="134" spans="1:12">
      <c r="B134" s="11"/>
      <c r="C134" s="11"/>
      <c r="I134" s="32"/>
      <c r="J134" s="32"/>
      <c r="K134" s="32"/>
      <c r="L134" s="32"/>
    </row>
    <row r="135" spans="1:12">
      <c r="B135" s="11" t="s">
        <v>13</v>
      </c>
      <c r="C135" s="11">
        <f>45*12</f>
        <v>540</v>
      </c>
      <c r="E135" s="1" t="s">
        <v>104</v>
      </c>
      <c r="I135" s="32"/>
      <c r="J135" s="32"/>
      <c r="K135" s="32"/>
      <c r="L135" s="32"/>
    </row>
    <row r="136" spans="1:12">
      <c r="B136" s="11" t="s">
        <v>15</v>
      </c>
      <c r="C136" s="12">
        <v>0.08</v>
      </c>
      <c r="I136" s="32"/>
      <c r="J136" s="32"/>
      <c r="K136" s="32"/>
      <c r="L136" s="32"/>
    </row>
    <row r="137" spans="1:12">
      <c r="B137" s="11" t="s">
        <v>17</v>
      </c>
      <c r="C137" s="13">
        <v>1000</v>
      </c>
      <c r="I137" s="32"/>
      <c r="J137" s="32"/>
      <c r="K137" s="32"/>
      <c r="L137" s="32"/>
    </row>
    <row r="138" spans="1:12">
      <c r="B138" s="14" t="s">
        <v>19</v>
      </c>
      <c r="C138" s="15">
        <f>-PMT(C136/C133,C135,-C137,C139,0)</f>
        <v>182.73373992007072</v>
      </c>
      <c r="I138" s="32"/>
      <c r="J138" s="32"/>
      <c r="K138" s="32"/>
      <c r="L138" s="32"/>
    </row>
    <row r="139" spans="1:12">
      <c r="B139" s="11" t="s">
        <v>21</v>
      </c>
      <c r="C139" s="13">
        <v>1000000</v>
      </c>
      <c r="I139" s="32"/>
      <c r="J139" s="32"/>
      <c r="K139" s="32"/>
      <c r="L139" s="32"/>
    </row>
    <row r="140" spans="1:12">
      <c r="B140" s="2"/>
      <c r="C140" s="19"/>
      <c r="I140" s="32"/>
      <c r="J140" s="32"/>
      <c r="K140" s="32"/>
      <c r="L140" s="32"/>
    </row>
    <row r="141" spans="1:12">
      <c r="B141" s="2"/>
      <c r="C141" s="19"/>
      <c r="I141" s="32"/>
      <c r="J141" s="32"/>
      <c r="K141" s="32"/>
      <c r="L141" s="32"/>
    </row>
    <row r="142" spans="1:12">
      <c r="B142" s="3" t="s">
        <v>68</v>
      </c>
      <c r="C142" s="20"/>
      <c r="D142" s="4"/>
      <c r="E142" s="4"/>
      <c r="F142" s="4"/>
      <c r="G142" s="4"/>
      <c r="H142" s="4"/>
      <c r="I142" s="32"/>
      <c r="J142" s="32"/>
      <c r="K142" s="32"/>
      <c r="L142" s="32"/>
    </row>
    <row r="143" spans="1:12">
      <c r="B143" s="2"/>
      <c r="C143" s="19"/>
      <c r="I143" s="32"/>
      <c r="J143" s="32"/>
      <c r="K143" s="32"/>
      <c r="L143" s="32"/>
    </row>
    <row r="144" spans="1:12">
      <c r="B144" s="2"/>
      <c r="C144" s="19"/>
      <c r="I144" s="32"/>
      <c r="J144" s="32"/>
      <c r="K144" s="32"/>
      <c r="L144" s="32"/>
    </row>
    <row r="145" spans="1:12">
      <c r="A145" s="2">
        <v>7</v>
      </c>
      <c r="B145" s="1" t="s">
        <v>59</v>
      </c>
      <c r="I145" s="32"/>
      <c r="J145" s="32"/>
      <c r="K145" s="32"/>
      <c r="L145" s="32"/>
    </row>
    <row r="146" spans="1:12">
      <c r="B146" s="1" t="s">
        <v>60</v>
      </c>
      <c r="I146" s="32"/>
      <c r="J146" s="32"/>
      <c r="K146" s="32"/>
      <c r="L146" s="32"/>
    </row>
    <row r="147" spans="1:12">
      <c r="I147" s="32"/>
      <c r="J147" s="32"/>
      <c r="K147" s="32"/>
      <c r="L147" s="32"/>
    </row>
    <row r="148" spans="1:12">
      <c r="B148" s="11" t="s">
        <v>10</v>
      </c>
      <c r="C148" s="11">
        <v>1</v>
      </c>
      <c r="I148" s="32"/>
      <c r="J148" s="32"/>
      <c r="K148" s="32"/>
      <c r="L148" s="32"/>
    </row>
    <row r="149" spans="1:12">
      <c r="B149" s="11"/>
      <c r="C149" s="11"/>
      <c r="I149" s="32"/>
      <c r="J149" s="32"/>
      <c r="K149" s="32"/>
      <c r="L149" s="32"/>
    </row>
    <row r="150" spans="1:12">
      <c r="B150" s="11" t="s">
        <v>13</v>
      </c>
      <c r="C150" s="11">
        <v>9</v>
      </c>
      <c r="I150" s="32"/>
      <c r="J150" s="32"/>
      <c r="K150" s="32"/>
      <c r="L150" s="32"/>
    </row>
    <row r="151" spans="1:12">
      <c r="B151" s="14" t="s">
        <v>15</v>
      </c>
      <c r="C151" s="21">
        <f>RATE(C150,C153,C152,C154,0)</f>
        <v>0.12314705152042058</v>
      </c>
      <c r="E151" s="1" t="s">
        <v>105</v>
      </c>
      <c r="F151" s="1" t="s">
        <v>106</v>
      </c>
      <c r="I151" s="32"/>
      <c r="J151" s="32"/>
      <c r="K151" s="32"/>
      <c r="L151" s="32"/>
    </row>
    <row r="152" spans="1:12">
      <c r="B152" s="11" t="s">
        <v>17</v>
      </c>
      <c r="C152" s="13">
        <v>-100000</v>
      </c>
      <c r="I152" s="32"/>
      <c r="J152" s="32"/>
      <c r="K152" s="32"/>
      <c r="L152" s="32"/>
    </row>
    <row r="153" spans="1:12">
      <c r="B153" s="11" t="s">
        <v>19</v>
      </c>
      <c r="C153" s="13">
        <v>0</v>
      </c>
      <c r="I153" s="32"/>
      <c r="J153" s="32"/>
      <c r="K153" s="32"/>
      <c r="L153" s="32"/>
    </row>
    <row r="154" spans="1:12">
      <c r="B154" s="11" t="s">
        <v>21</v>
      </c>
      <c r="C154" s="13">
        <v>284400</v>
      </c>
      <c r="I154" s="32"/>
      <c r="J154" s="32"/>
      <c r="K154" s="32"/>
      <c r="L154" s="32"/>
    </row>
    <row r="155" spans="1:12">
      <c r="I155" s="32"/>
      <c r="J155" s="32"/>
      <c r="K155" s="32"/>
      <c r="L155" s="32"/>
    </row>
    <row r="156" spans="1:12">
      <c r="I156" s="32"/>
      <c r="J156" s="32"/>
      <c r="K156" s="32"/>
      <c r="L156" s="32"/>
    </row>
    <row r="157" spans="1:12">
      <c r="A157" s="2">
        <v>8</v>
      </c>
      <c r="B157" s="1" t="s">
        <v>46</v>
      </c>
      <c r="I157" s="32"/>
      <c r="J157" s="32"/>
      <c r="K157" s="32"/>
      <c r="L157" s="32"/>
    </row>
    <row r="158" spans="1:12">
      <c r="B158" s="1" t="s">
        <v>47</v>
      </c>
      <c r="I158" s="32"/>
      <c r="J158" s="32"/>
      <c r="K158" s="32"/>
      <c r="L158" s="32"/>
    </row>
    <row r="159" spans="1:12">
      <c r="I159" s="32"/>
      <c r="J159" s="32"/>
      <c r="K159" s="32"/>
      <c r="L159" s="32"/>
    </row>
    <row r="160" spans="1:12">
      <c r="B160" s="11" t="s">
        <v>10</v>
      </c>
      <c r="C160" s="11">
        <v>12</v>
      </c>
      <c r="I160" s="32"/>
      <c r="J160" s="32"/>
      <c r="K160" s="32"/>
      <c r="L160" s="32"/>
    </row>
    <row r="161" spans="1:12">
      <c r="B161" s="11"/>
      <c r="C161" s="11"/>
      <c r="I161" s="32"/>
      <c r="J161" s="32"/>
      <c r="K161" s="32"/>
      <c r="L161" s="32"/>
    </row>
    <row r="162" spans="1:12">
      <c r="B162" s="11" t="s">
        <v>13</v>
      </c>
      <c r="C162" s="11">
        <f>30*12</f>
        <v>360</v>
      </c>
      <c r="I162" s="32"/>
      <c r="J162" s="32"/>
      <c r="K162" s="32"/>
      <c r="L162" s="32"/>
    </row>
    <row r="163" spans="1:12">
      <c r="B163" s="14" t="s">
        <v>15</v>
      </c>
      <c r="C163" s="21">
        <f>RATE(C162,C165,C164,C166,0)*12</f>
        <v>7.2145908228405234E-2</v>
      </c>
      <c r="I163" s="32"/>
      <c r="J163" s="32"/>
      <c r="K163" s="32"/>
      <c r="L163" s="32"/>
    </row>
    <row r="164" spans="1:12">
      <c r="B164" s="11" t="s">
        <v>17</v>
      </c>
      <c r="C164" s="13">
        <v>-33000</v>
      </c>
      <c r="I164" s="32"/>
      <c r="J164" s="32"/>
      <c r="K164" s="32"/>
      <c r="L164" s="32"/>
    </row>
    <row r="165" spans="1:12">
      <c r="B165" s="11" t="s">
        <v>19</v>
      </c>
      <c r="C165" s="13">
        <v>-500</v>
      </c>
      <c r="I165" s="32"/>
      <c r="J165" s="32"/>
      <c r="K165" s="32"/>
      <c r="L165" s="32"/>
    </row>
    <row r="166" spans="1:12">
      <c r="B166" s="11" t="s">
        <v>21</v>
      </c>
      <c r="C166" s="13">
        <v>922000</v>
      </c>
      <c r="I166" s="32"/>
      <c r="J166" s="32"/>
      <c r="K166" s="32"/>
      <c r="L166" s="32"/>
    </row>
    <row r="167" spans="1:12">
      <c r="I167" s="32"/>
      <c r="J167" s="32"/>
      <c r="K167" s="32"/>
      <c r="L167" s="32"/>
    </row>
    <row r="168" spans="1:12">
      <c r="I168" s="32"/>
      <c r="J168" s="32"/>
      <c r="K168" s="32"/>
      <c r="L168" s="32"/>
    </row>
    <row r="169" spans="1:12">
      <c r="B169" s="3" t="s">
        <v>69</v>
      </c>
      <c r="C169" s="4"/>
      <c r="D169" s="4"/>
      <c r="E169" s="4"/>
      <c r="F169" s="4"/>
      <c r="G169" s="4"/>
      <c r="H169" s="4"/>
      <c r="I169" s="32"/>
      <c r="J169" s="32"/>
      <c r="K169" s="32"/>
      <c r="L169" s="32"/>
    </row>
    <row r="170" spans="1:12">
      <c r="I170" s="32"/>
      <c r="J170" s="32"/>
      <c r="K170" s="32"/>
      <c r="L170" s="32"/>
    </row>
    <row r="171" spans="1:12">
      <c r="A171" s="2">
        <v>9</v>
      </c>
      <c r="B171" s="1" t="s">
        <v>63</v>
      </c>
      <c r="I171" s="32"/>
      <c r="J171" s="32"/>
      <c r="K171" s="32"/>
      <c r="L171" s="32"/>
    </row>
    <row r="172" spans="1:12">
      <c r="B172" s="1" t="s">
        <v>64</v>
      </c>
      <c r="I172" s="32"/>
      <c r="J172" s="32"/>
      <c r="K172" s="32"/>
      <c r="L172" s="32"/>
    </row>
    <row r="173" spans="1:12">
      <c r="I173" s="32"/>
      <c r="J173" s="32"/>
      <c r="K173" s="32"/>
      <c r="L173" s="32"/>
    </row>
    <row r="174" spans="1:12">
      <c r="B174" s="11" t="s">
        <v>10</v>
      </c>
      <c r="C174" s="11">
        <v>12</v>
      </c>
      <c r="I174" s="32"/>
      <c r="J174" s="32"/>
      <c r="K174" s="32"/>
      <c r="L174" s="32"/>
    </row>
    <row r="175" spans="1:12">
      <c r="B175" s="11"/>
      <c r="C175" s="11"/>
      <c r="I175" s="32"/>
      <c r="J175" s="32"/>
      <c r="K175" s="32"/>
      <c r="L175" s="32"/>
    </row>
    <row r="176" spans="1:12">
      <c r="B176" s="14" t="s">
        <v>13</v>
      </c>
      <c r="C176" s="22">
        <f>NPER(C177/C174,C179,C178,C180,0)</f>
        <v>93.11105126161236</v>
      </c>
      <c r="E176" s="23"/>
      <c r="I176" s="32"/>
      <c r="J176" s="32"/>
      <c r="K176" s="32"/>
      <c r="L176" s="32"/>
    </row>
    <row r="177" spans="1:12">
      <c r="B177" s="11" t="s">
        <v>15</v>
      </c>
      <c r="C177" s="24">
        <v>0.18</v>
      </c>
      <c r="I177" s="32"/>
      <c r="J177" s="32"/>
      <c r="K177" s="32"/>
      <c r="L177" s="32"/>
    </row>
    <row r="178" spans="1:12">
      <c r="B178" s="11" t="s">
        <v>17</v>
      </c>
      <c r="C178" s="18">
        <v>5000</v>
      </c>
      <c r="I178" s="32"/>
      <c r="J178" s="32"/>
      <c r="K178" s="32"/>
      <c r="L178" s="32"/>
    </row>
    <row r="179" spans="1:12">
      <c r="B179" s="11" t="s">
        <v>19</v>
      </c>
      <c r="C179" s="18">
        <v>-100</v>
      </c>
      <c r="I179" s="32"/>
      <c r="J179" s="32"/>
      <c r="K179" s="32"/>
      <c r="L179" s="32"/>
    </row>
    <row r="180" spans="1:12">
      <c r="B180" s="11" t="s">
        <v>21</v>
      </c>
      <c r="C180" s="18">
        <v>0</v>
      </c>
      <c r="I180" s="32"/>
      <c r="J180" s="32"/>
      <c r="K180" s="32"/>
      <c r="L180" s="32"/>
    </row>
    <row r="181" spans="1:12">
      <c r="I181" s="32"/>
      <c r="J181" s="32"/>
      <c r="K181" s="32"/>
      <c r="L181" s="32"/>
    </row>
    <row r="182" spans="1:12">
      <c r="A182" s="2">
        <v>10</v>
      </c>
      <c r="B182" s="1" t="s">
        <v>61</v>
      </c>
      <c r="I182" s="32"/>
      <c r="J182" s="32"/>
      <c r="K182" s="32"/>
      <c r="L182" s="32"/>
    </row>
    <row r="183" spans="1:12">
      <c r="B183" s="1" t="s">
        <v>62</v>
      </c>
      <c r="I183" s="32"/>
      <c r="J183" s="32"/>
      <c r="K183" s="32"/>
      <c r="L183" s="32"/>
    </row>
    <row r="184" spans="1:12">
      <c r="I184" s="32"/>
      <c r="J184" s="32"/>
      <c r="K184" s="32"/>
      <c r="L184" s="32"/>
    </row>
    <row r="185" spans="1:12">
      <c r="B185" s="11" t="s">
        <v>10</v>
      </c>
      <c r="C185" s="11">
        <v>12</v>
      </c>
      <c r="I185" s="32"/>
      <c r="J185" s="32"/>
      <c r="K185" s="32"/>
      <c r="L185" s="32"/>
    </row>
    <row r="186" spans="1:12">
      <c r="B186" s="11"/>
      <c r="C186" s="11"/>
      <c r="I186" s="32"/>
      <c r="J186" s="32"/>
      <c r="K186" s="32"/>
      <c r="L186" s="32"/>
    </row>
    <row r="187" spans="1:12">
      <c r="B187" s="14" t="s">
        <v>13</v>
      </c>
      <c r="C187" s="22">
        <f>NPER(C188/C185,-C190,C189,C191,0)</f>
        <v>229.36144581247063</v>
      </c>
      <c r="E187" s="23">
        <f>C187/12</f>
        <v>19.113453817705885</v>
      </c>
      <c r="I187" s="32"/>
      <c r="J187" s="32"/>
      <c r="K187" s="32"/>
      <c r="L187" s="32"/>
    </row>
    <row r="188" spans="1:12">
      <c r="B188" s="11" t="s">
        <v>15</v>
      </c>
      <c r="C188" s="24">
        <v>8.5000000000000006E-2</v>
      </c>
      <c r="I188" s="32"/>
      <c r="J188" s="32"/>
      <c r="K188" s="32"/>
      <c r="L188" s="32"/>
    </row>
    <row r="189" spans="1:12">
      <c r="B189" s="11" t="s">
        <v>17</v>
      </c>
      <c r="C189" s="18">
        <v>0</v>
      </c>
      <c r="I189" s="32"/>
      <c r="J189" s="32"/>
      <c r="K189" s="32"/>
      <c r="L189" s="32"/>
    </row>
    <row r="190" spans="1:12">
      <c r="B190" s="11" t="s">
        <v>19</v>
      </c>
      <c r="C190" s="18">
        <v>350</v>
      </c>
      <c r="E190" s="1">
        <f>C190*C187</f>
        <v>80276.50603436472</v>
      </c>
      <c r="I190" s="32"/>
      <c r="J190" s="32"/>
      <c r="K190" s="32"/>
      <c r="L190" s="32"/>
    </row>
    <row r="191" spans="1:12">
      <c r="B191" s="11" t="s">
        <v>21</v>
      </c>
      <c r="C191" s="18">
        <v>200000</v>
      </c>
      <c r="I191" s="32"/>
      <c r="J191" s="32"/>
      <c r="K191" s="32"/>
      <c r="L191" s="32"/>
    </row>
    <row r="192" spans="1:12">
      <c r="I192" s="32"/>
      <c r="J192" s="32"/>
      <c r="K192" s="32"/>
      <c r="L192" s="32"/>
    </row>
    <row r="193" spans="9:12">
      <c r="I193" s="32"/>
      <c r="J193" s="32"/>
      <c r="K193" s="32"/>
      <c r="L193" s="32"/>
    </row>
    <row r="194" spans="9:12">
      <c r="I194" s="32"/>
      <c r="J194" s="32"/>
      <c r="K194" s="32"/>
      <c r="L194" s="32"/>
    </row>
    <row r="195" spans="9:12">
      <c r="I195" s="32"/>
      <c r="J195" s="32"/>
      <c r="K195" s="32"/>
      <c r="L195" s="32"/>
    </row>
    <row r="196" spans="9:12">
      <c r="I196" s="32"/>
      <c r="J196" s="32"/>
      <c r="K196" s="32"/>
      <c r="L196" s="32"/>
    </row>
    <row r="197" spans="9:12">
      <c r="I197" s="32"/>
      <c r="J197" s="32"/>
      <c r="K197" s="32"/>
      <c r="L197" s="32"/>
    </row>
    <row r="198" spans="9:12">
      <c r="I198" s="32"/>
      <c r="J198" s="32"/>
      <c r="K198" s="32"/>
      <c r="L198" s="32"/>
    </row>
    <row r="199" spans="9:12">
      <c r="I199" s="32"/>
      <c r="J199" s="32"/>
      <c r="K199" s="32"/>
      <c r="L199" s="32"/>
    </row>
    <row r="200" spans="9:12">
      <c r="I200" s="32"/>
      <c r="J200" s="32"/>
      <c r="K200" s="32"/>
      <c r="L200" s="32"/>
    </row>
    <row r="201" spans="9:12">
      <c r="I201" s="32"/>
      <c r="J201" s="32"/>
      <c r="K201" s="32"/>
      <c r="L201" s="32"/>
    </row>
    <row r="202" spans="9:12">
      <c r="I202" s="32"/>
      <c r="J202" s="32"/>
      <c r="K202" s="32"/>
      <c r="L202" s="32"/>
    </row>
    <row r="203" spans="9:12">
      <c r="I203" s="32"/>
      <c r="J203" s="32"/>
      <c r="K203" s="32"/>
      <c r="L203" s="32"/>
    </row>
    <row r="204" spans="9:12">
      <c r="I204" s="32"/>
      <c r="J204" s="32"/>
      <c r="K204" s="32"/>
      <c r="L204" s="32"/>
    </row>
    <row r="205" spans="9:12">
      <c r="I205" s="32"/>
      <c r="J205" s="32"/>
      <c r="K205" s="32"/>
      <c r="L205" s="32"/>
    </row>
    <row r="206" spans="9:12">
      <c r="I206" s="32"/>
      <c r="J206" s="32"/>
      <c r="K206" s="32"/>
      <c r="L206" s="32"/>
    </row>
    <row r="207" spans="9:12">
      <c r="I207" s="32"/>
      <c r="J207" s="32"/>
      <c r="K207" s="32"/>
      <c r="L207" s="32"/>
    </row>
    <row r="208" spans="9:12">
      <c r="I208" s="32"/>
      <c r="J208" s="32"/>
      <c r="K208" s="32"/>
      <c r="L208" s="32"/>
    </row>
    <row r="209" spans="9:12">
      <c r="I209" s="32"/>
      <c r="J209" s="32"/>
      <c r="K209" s="32"/>
      <c r="L209" s="32"/>
    </row>
    <row r="210" spans="9:12">
      <c r="I210" s="32"/>
      <c r="J210" s="32"/>
      <c r="K210" s="32"/>
      <c r="L210" s="32"/>
    </row>
    <row r="211" spans="9:12">
      <c r="I211" s="32"/>
      <c r="J211" s="32"/>
      <c r="K211" s="32"/>
      <c r="L211" s="32"/>
    </row>
    <row r="212" spans="9:12">
      <c r="I212" s="32"/>
      <c r="J212" s="32"/>
      <c r="K212" s="32"/>
      <c r="L212" s="32"/>
    </row>
    <row r="213" spans="9:12">
      <c r="I213" s="32"/>
      <c r="J213" s="32"/>
      <c r="K213" s="32"/>
      <c r="L213" s="32"/>
    </row>
    <row r="214" spans="9:12">
      <c r="I214" s="32"/>
      <c r="J214" s="32"/>
      <c r="K214" s="32"/>
      <c r="L214" s="32"/>
    </row>
    <row r="215" spans="9:12">
      <c r="I215" s="32"/>
      <c r="J215" s="32"/>
      <c r="K215" s="32"/>
      <c r="L215" s="32"/>
    </row>
    <row r="216" spans="9:12">
      <c r="I216" s="32"/>
      <c r="J216" s="32"/>
      <c r="K216" s="32"/>
      <c r="L216" s="32"/>
    </row>
    <row r="217" spans="9:12">
      <c r="I217" s="32"/>
      <c r="J217" s="32"/>
      <c r="K217" s="32"/>
      <c r="L217" s="32"/>
    </row>
    <row r="218" spans="9:12">
      <c r="I218" s="32"/>
      <c r="J218" s="32"/>
      <c r="K218" s="32"/>
      <c r="L218" s="32"/>
    </row>
    <row r="219" spans="9:12">
      <c r="I219" s="32"/>
      <c r="J219" s="32"/>
      <c r="K219" s="32"/>
      <c r="L219" s="32"/>
    </row>
    <row r="220" spans="9:12">
      <c r="I220" s="32"/>
      <c r="J220" s="32"/>
      <c r="K220" s="32"/>
      <c r="L220" s="32"/>
    </row>
    <row r="221" spans="9:12">
      <c r="I221" s="32"/>
      <c r="J221" s="32"/>
      <c r="K221" s="32"/>
      <c r="L221" s="32"/>
    </row>
    <row r="222" spans="9:12">
      <c r="I222" s="32"/>
      <c r="J222" s="32"/>
      <c r="K222" s="32"/>
      <c r="L222" s="32"/>
    </row>
    <row r="223" spans="9:12">
      <c r="I223" s="32"/>
      <c r="J223" s="32"/>
      <c r="K223" s="32"/>
      <c r="L223" s="32"/>
    </row>
    <row r="224" spans="9:12">
      <c r="I224" s="32"/>
      <c r="J224" s="32"/>
      <c r="K224" s="32"/>
      <c r="L224" s="32"/>
    </row>
    <row r="227" spans="6:6">
      <c r="F227" s="23"/>
    </row>
    <row r="228" spans="6:6">
      <c r="F228" s="23"/>
    </row>
  </sheetData>
  <mergeCells count="22">
    <mergeCell ref="B39:B42"/>
    <mergeCell ref="C40:G40"/>
    <mergeCell ref="C41:G41"/>
    <mergeCell ref="C42:G42"/>
    <mergeCell ref="B43:B44"/>
    <mergeCell ref="C43:G44"/>
    <mergeCell ref="B59:C59"/>
    <mergeCell ref="B60:C60"/>
    <mergeCell ref="B61:C61"/>
    <mergeCell ref="B38:G38"/>
    <mergeCell ref="B51:B52"/>
    <mergeCell ref="C51:G52"/>
    <mergeCell ref="B55:C55"/>
    <mergeCell ref="B56:C56"/>
    <mergeCell ref="B57:C57"/>
    <mergeCell ref="B58:C58"/>
    <mergeCell ref="B45:B46"/>
    <mergeCell ref="C45:G46"/>
    <mergeCell ref="B47:B48"/>
    <mergeCell ref="C47:G48"/>
    <mergeCell ref="B49:B50"/>
    <mergeCell ref="C49:G50"/>
  </mergeCells>
  <hyperlinks>
    <hyperlink ref="C3" r:id="rId1" xr:uid="{FE3CAD03-4F3A-0940-B8DB-7D5BB9D2499C}"/>
    <hyperlink ref="C5" r:id="rId2" xr:uid="{6C1FB637-21E6-0848-88EE-63F2AD4BF572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TVM Excel</vt:lpstr>
      <vt:lpstr>TVM BA II Plus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Mankin</dc:creator>
  <cp:lastModifiedBy>Jeff Mankin</cp:lastModifiedBy>
  <dcterms:created xsi:type="dcterms:W3CDTF">2020-10-12T21:41:35Z</dcterms:created>
  <dcterms:modified xsi:type="dcterms:W3CDTF">2021-03-20T23:42:41Z</dcterms:modified>
</cp:coreProperties>
</file>