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26cc2a51e42494/Finally Learn Content/Intermediate Accounting/"/>
    </mc:Choice>
  </mc:AlternateContent>
  <xr:revisionPtr revIDLastSave="26" documentId="8_{341B9821-6698-A04F-9F74-2C00978DB4D5}" xr6:coauthVersionLast="46" xr6:coauthVersionMax="46" xr10:uidLastSave="{3A833ED8-6E34-6D43-ABF6-7C206CBC66C6}"/>
  <bookViews>
    <workbookView xWindow="5520" yWindow="2300" windowWidth="27760" windowHeight="16940" xr2:uid="{657913AF-F28A-334E-A3E5-56ED30F768E6}"/>
  </bookViews>
  <sheets>
    <sheet name="LCNRV LCM" sheetId="2" r:id="rId1"/>
    <sheet name="Estimating Inventory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2" l="1"/>
  <c r="F86" i="2"/>
  <c r="D86" i="2"/>
  <c r="E86" i="2" s="1"/>
  <c r="F85" i="2"/>
  <c r="H85" i="2" s="1"/>
  <c r="E85" i="2"/>
  <c r="D85" i="2"/>
  <c r="D84" i="2"/>
  <c r="E84" i="2" s="1"/>
  <c r="F84" i="2" s="1"/>
  <c r="H84" i="2" s="1"/>
  <c r="F83" i="2"/>
  <c r="H83" i="2" s="1"/>
  <c r="E83" i="2"/>
  <c r="D83" i="2"/>
  <c r="D82" i="2"/>
  <c r="F82" i="2" s="1"/>
  <c r="H82" i="2" s="1"/>
  <c r="F81" i="2"/>
  <c r="H81" i="2" s="1"/>
  <c r="E81" i="2"/>
  <c r="D81" i="2"/>
  <c r="D80" i="2"/>
  <c r="E80" i="2" s="1"/>
  <c r="F80" i="2" s="1"/>
  <c r="H80" i="2" s="1"/>
  <c r="F79" i="2"/>
  <c r="H79" i="2" s="1"/>
  <c r="H87" i="2" s="1"/>
  <c r="E79" i="2"/>
  <c r="D79" i="2"/>
  <c r="G50" i="2"/>
  <c r="E50" i="2"/>
  <c r="D50" i="2"/>
  <c r="C50" i="2"/>
  <c r="H49" i="2"/>
  <c r="H50" i="2" s="1"/>
  <c r="G49" i="2"/>
  <c r="F49" i="2"/>
  <c r="E49" i="2"/>
  <c r="D49" i="2"/>
  <c r="C49" i="2"/>
  <c r="H48" i="2"/>
  <c r="G48" i="2"/>
  <c r="F48" i="2"/>
  <c r="F50" i="2" s="1"/>
  <c r="E48" i="2"/>
  <c r="D48" i="2"/>
  <c r="C48" i="2"/>
  <c r="F29" i="2"/>
  <c r="G28" i="2"/>
  <c r="H28" i="2" s="1"/>
  <c r="F28" i="2"/>
  <c r="G27" i="2"/>
  <c r="H27" i="2" s="1"/>
  <c r="F27" i="2"/>
  <c r="H26" i="2"/>
  <c r="G26" i="2"/>
  <c r="G29" i="2" s="1"/>
  <c r="B36" i="2" s="1"/>
  <c r="F26" i="2"/>
  <c r="G25" i="2"/>
  <c r="F25" i="2"/>
  <c r="H25" i="2" s="1"/>
  <c r="G24" i="2"/>
  <c r="H24" i="2" s="1"/>
  <c r="F24" i="2"/>
  <c r="H23" i="2"/>
  <c r="G23" i="2"/>
  <c r="F23" i="2"/>
  <c r="G22" i="2"/>
  <c r="F22" i="2"/>
  <c r="H22" i="2" s="1"/>
  <c r="E115" i="1"/>
  <c r="E118" i="1" s="1"/>
  <c r="D115" i="1"/>
  <c r="E121" i="1" s="1"/>
  <c r="E98" i="1"/>
  <c r="E95" i="1"/>
  <c r="D95" i="1" s="1"/>
  <c r="E92" i="1"/>
  <c r="D92" i="1"/>
  <c r="E86" i="1"/>
  <c r="E85" i="1"/>
  <c r="D70" i="1"/>
  <c r="D69" i="1"/>
  <c r="E64" i="1" s="1"/>
  <c r="G68" i="1"/>
  <c r="H67" i="1"/>
  <c r="G67" i="1"/>
  <c r="D56" i="1"/>
  <c r="H55" i="1"/>
  <c r="G55" i="1" s="1"/>
  <c r="D31" i="1"/>
  <c r="F31" i="1" s="1"/>
  <c r="E34" i="1" s="1"/>
  <c r="E30" i="1"/>
  <c r="D30" i="1"/>
  <c r="F29" i="1"/>
  <c r="D18" i="1"/>
  <c r="D16" i="1"/>
  <c r="E18" i="1" s="1"/>
  <c r="E21" i="1" s="1"/>
  <c r="H29" i="2" l="1"/>
  <c r="B33" i="2" s="1"/>
  <c r="E82" i="2"/>
  <c r="G56" i="1"/>
  <c r="D58" i="1"/>
  <c r="D57" i="1" s="1"/>
  <c r="E52" i="1" s="1"/>
  <c r="D118" i="1"/>
  <c r="D123" i="1"/>
  <c r="E17" i="1"/>
  <c r="D100" i="1"/>
</calcChain>
</file>

<file path=xl/sharedStrings.xml><?xml version="1.0" encoding="utf-8"?>
<sst xmlns="http://schemas.openxmlformats.org/spreadsheetml/2006/main" count="179" uniqueCount="111">
  <si>
    <t>https://finallylearn.com/intermediate-accounting-chapters/</t>
  </si>
  <si>
    <t>GAAP</t>
  </si>
  <si>
    <t>Total</t>
  </si>
  <si>
    <t>Accounting for Inventory</t>
  </si>
  <si>
    <t>Estimating Inventory</t>
  </si>
  <si>
    <t>1. Profit on Cost and Profit on Sales Price</t>
  </si>
  <si>
    <t xml:space="preserve">    Also called markup on cost and markup on sales price</t>
  </si>
  <si>
    <t xml:space="preserve">If markup on retail or selling price, set Sales at 100% </t>
  </si>
  <si>
    <t xml:space="preserve">If markup on cost, set Cost at 100% </t>
  </si>
  <si>
    <t xml:space="preserve">Remember that a number divided by its %, gives the 100% line </t>
  </si>
  <si>
    <t>Problem 1</t>
  </si>
  <si>
    <t>If markup (profit) on cost is 40% and the cost is $50, what is the selling price?</t>
  </si>
  <si>
    <t>Cost</t>
  </si>
  <si>
    <t>Sales%</t>
  </si>
  <si>
    <t>Cost%</t>
  </si>
  <si>
    <t xml:space="preserve"> Sales </t>
  </si>
  <si>
    <t xml:space="preserve"> Cost of goods sold </t>
  </si>
  <si>
    <t xml:space="preserve"> Gross Profit </t>
  </si>
  <si>
    <t>For this example, what is the markup on sales?</t>
  </si>
  <si>
    <t>Problem 2</t>
  </si>
  <si>
    <t>If markup on sales is 40% and the sales price is $80, what is the cost per unit?</t>
  </si>
  <si>
    <t>Sales</t>
  </si>
  <si>
    <t>For this example, what is the markup on cost?</t>
  </si>
  <si>
    <t>Markup (profit) on cost is a larger number than the markup (profit) on sales.</t>
  </si>
  <si>
    <t>Why? Because the cost is always the smaller number, so a bigger percentage!</t>
  </si>
  <si>
    <t>2.  Estimating Inventory:  Gross Profit Method</t>
  </si>
  <si>
    <t>Sometimes you need to estimate inventory. It may be lost or damaged, or a quick</t>
  </si>
  <si>
    <t>estimate is needed.</t>
  </si>
  <si>
    <t>Need:</t>
  </si>
  <si>
    <t>Available inventory</t>
  </si>
  <si>
    <t>Estimated Gross profit margin</t>
  </si>
  <si>
    <t>Problem 3</t>
  </si>
  <si>
    <t>A company has a fire that destroys its inventory. Beginning Inventory is $60,000 and</t>
  </si>
  <si>
    <t>purchases $310,000. Sales are $420,000. Gross profit margin is usually 40%.</t>
  </si>
  <si>
    <t>What is estimated ending inventory?</t>
  </si>
  <si>
    <t>Beg Inventory</t>
  </si>
  <si>
    <t>Net Sales</t>
  </si>
  <si>
    <t>+Purchases</t>
  </si>
  <si>
    <t>-COGS</t>
  </si>
  <si>
    <t>Goods Available</t>
  </si>
  <si>
    <t>Gross Profit</t>
  </si>
  <si>
    <t>-End Inventory</t>
  </si>
  <si>
    <t>COGS</t>
  </si>
  <si>
    <t>Problem 4</t>
  </si>
  <si>
    <t>A company has  inventory of $745,000. Sales for the year are $850,000. Gross profit</t>
  </si>
  <si>
    <t>is estimated to be 48%.</t>
  </si>
  <si>
    <t>3.  Estimating Inventory:  Retail Method</t>
  </si>
  <si>
    <t>This method needs only the retail prices and the costs to estimate inventory.</t>
  </si>
  <si>
    <t>available inventory at retail prices</t>
  </si>
  <si>
    <t>available inventory at cost</t>
  </si>
  <si>
    <t>Problem 5</t>
  </si>
  <si>
    <t>A company has the following information. Estimate the ending inventory.</t>
  </si>
  <si>
    <t>Retail</t>
  </si>
  <si>
    <t>Beg inventory</t>
  </si>
  <si>
    <t>Purchases</t>
  </si>
  <si>
    <t>Available</t>
  </si>
  <si>
    <t>Ending Inventory</t>
  </si>
  <si>
    <t>Cost / Retail Ratio</t>
  </si>
  <si>
    <t>Convert Retail to Cost</t>
  </si>
  <si>
    <t>Problem 6</t>
  </si>
  <si>
    <t>Inventory</t>
  </si>
  <si>
    <t>Additional Valuation Issues</t>
  </si>
  <si>
    <t>Inventory is usually valued at Cost</t>
  </si>
  <si>
    <t>Unless, the value goes below the cost of the inventory</t>
  </si>
  <si>
    <t>Lower of Cost or Net Realizable Value</t>
  </si>
  <si>
    <t>LCNRV</t>
  </si>
  <si>
    <t>IFRS</t>
  </si>
  <si>
    <t>Lower of Cost or Market</t>
  </si>
  <si>
    <t>LCM</t>
  </si>
  <si>
    <t xml:space="preserve">   only for LIFO inventory</t>
  </si>
  <si>
    <t>GAAP only</t>
  </si>
  <si>
    <t>Net Realizable Value</t>
  </si>
  <si>
    <t>selling price less cost of disposal</t>
  </si>
  <si>
    <t xml:space="preserve">Reasonably predictable </t>
  </si>
  <si>
    <t>Completion, disposal, transportation</t>
  </si>
  <si>
    <t>Ex 9.1</t>
  </si>
  <si>
    <t>Part</t>
  </si>
  <si>
    <t>Quantity</t>
  </si>
  <si>
    <t>NRV</t>
  </si>
  <si>
    <t>Total Cost</t>
  </si>
  <si>
    <t>Total NRV</t>
  </si>
  <si>
    <t>a</t>
  </si>
  <si>
    <t>Determine the inventory by the LCNRV method, applying the method to each item.</t>
  </si>
  <si>
    <t>more conservative</t>
  </si>
  <si>
    <t>b</t>
  </si>
  <si>
    <t>Determine the inventory by the LCNRV method, applying the method to the total of the inventory.</t>
  </si>
  <si>
    <t>Ex 9.2</t>
  </si>
  <si>
    <t>D</t>
  </si>
  <si>
    <t>E</t>
  </si>
  <si>
    <t>F</t>
  </si>
  <si>
    <t>G</t>
  </si>
  <si>
    <t>H</t>
  </si>
  <si>
    <t>I</t>
  </si>
  <si>
    <t>Sales price</t>
  </si>
  <si>
    <t>Cost to complete</t>
  </si>
  <si>
    <t>Selling cost</t>
  </si>
  <si>
    <t>Required:</t>
  </si>
  <si>
    <t>Using LCNRV, determine the proper unit value for each of the inventory items above.</t>
  </si>
  <si>
    <t>Ex 9.7</t>
  </si>
  <si>
    <t>Company follows lower of cost or market on an individual item basis.</t>
  </si>
  <si>
    <t>Item</t>
  </si>
  <si>
    <t>Cost per unit</t>
  </si>
  <si>
    <t>Replacement Cost</t>
  </si>
  <si>
    <t>Est. Selling Price</t>
  </si>
  <si>
    <t>Disposal Cost</t>
  </si>
  <si>
    <t>Normal Profit</t>
  </si>
  <si>
    <t>Ceiling</t>
  </si>
  <si>
    <t>Floor</t>
  </si>
  <si>
    <t>NRV less Normal Profit</t>
  </si>
  <si>
    <t>Designated Market Value</t>
  </si>
  <si>
    <t>Final Inventory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</si>
</sst>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_);_(&quot;$&quot;* \(#,##0\);_(&quot;$&quot;* &quot;-&quot;?_);_(@_)"/>
  </numFmts>
  <fonts count="4">
    <font>
      <sz val="14"/>
      <color theme="1"/>
      <name val="Roboto-Regular"/>
      <family val="2"/>
    </font>
    <font>
      <sz val="14"/>
      <color theme="1"/>
      <name val="Roboto-Regular"/>
      <family val="2"/>
    </font>
    <font>
      <sz val="14"/>
      <color theme="1"/>
      <name val="Roboto"/>
    </font>
    <font>
      <b/>
      <sz val="14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1" xfId="0" applyFont="1" applyBorder="1"/>
    <xf numFmtId="0" fontId="3" fillId="0" borderId="0" xfId="0" applyFont="1" applyAlignment="1">
      <alignment horizontal="center" vertical="center" wrapText="1"/>
    </xf>
    <xf numFmtId="165" fontId="2" fillId="0" borderId="0" xfId="2" applyNumberFormat="1" applyFont="1"/>
    <xf numFmtId="165" fontId="2" fillId="0" borderId="1" xfId="2" applyNumberFormat="1" applyFont="1" applyBorder="1"/>
    <xf numFmtId="165" fontId="2" fillId="0" borderId="0" xfId="0" applyNumberFormat="1" applyFont="1"/>
    <xf numFmtId="9" fontId="2" fillId="0" borderId="2" xfId="3" applyFont="1" applyBorder="1"/>
    <xf numFmtId="165" fontId="2" fillId="0" borderId="1" xfId="0" applyNumberFormat="1" applyFont="1" applyBorder="1"/>
    <xf numFmtId="165" fontId="2" fillId="0" borderId="2" xfId="2" applyNumberFormat="1" applyFont="1" applyBorder="1"/>
    <xf numFmtId="164" fontId="2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3" borderId="0" xfId="0" applyNumberFormat="1" applyFont="1" applyFill="1"/>
    <xf numFmtId="9" fontId="2" fillId="3" borderId="0" xfId="3" applyFont="1" applyFill="1"/>
    <xf numFmtId="164" fontId="2" fillId="0" borderId="0" xfId="0" applyNumberFormat="1" applyFont="1" applyAlignment="1">
      <alignment horizontal="center"/>
    </xf>
    <xf numFmtId="44" fontId="2" fillId="4" borderId="0" xfId="0" applyNumberFormat="1" applyFont="1" applyFill="1"/>
    <xf numFmtId="166" fontId="2" fillId="0" borderId="0" xfId="0" applyNumberFormat="1" applyFont="1"/>
    <xf numFmtId="9" fontId="2" fillId="0" borderId="0" xfId="3" applyFont="1"/>
    <xf numFmtId="44" fontId="2" fillId="0" borderId="2" xfId="0" applyNumberFormat="1" applyFont="1" applyBorder="1"/>
    <xf numFmtId="166" fontId="2" fillId="0" borderId="2" xfId="0" applyNumberFormat="1" applyFont="1" applyBorder="1"/>
    <xf numFmtId="44" fontId="2" fillId="0" borderId="0" xfId="0" applyNumberFormat="1" applyFont="1"/>
    <xf numFmtId="166" fontId="2" fillId="4" borderId="0" xfId="0" applyNumberFormat="1" applyFont="1" applyFill="1"/>
    <xf numFmtId="44" fontId="2" fillId="4" borderId="2" xfId="0" applyNumberFormat="1" applyFont="1" applyFill="1" applyBorder="1"/>
    <xf numFmtId="165" fontId="2" fillId="4" borderId="0" xfId="0" applyNumberFormat="1" applyFont="1" applyFill="1"/>
    <xf numFmtId="167" fontId="2" fillId="0" borderId="0" xfId="0" applyNumberFormat="1" applyFont="1"/>
    <xf numFmtId="165" fontId="2" fillId="0" borderId="0" xfId="2" applyNumberFormat="1" applyFont="1" applyFill="1"/>
    <xf numFmtId="9" fontId="2" fillId="0" borderId="0" xfId="3" applyFont="1" applyFill="1"/>
    <xf numFmtId="0" fontId="2" fillId="0" borderId="2" xfId="0" quotePrefix="1" applyFont="1" applyBorder="1"/>
    <xf numFmtId="0" fontId="2" fillId="0" borderId="2" xfId="0" applyFont="1" applyBorder="1"/>
    <xf numFmtId="165" fontId="2" fillId="0" borderId="2" xfId="2" applyNumberFormat="1" applyFont="1" applyFill="1" applyBorder="1"/>
    <xf numFmtId="9" fontId="2" fillId="0" borderId="2" xfId="3" applyFont="1" applyFill="1" applyBorder="1"/>
    <xf numFmtId="165" fontId="2" fillId="0" borderId="1" xfId="2" applyNumberFormat="1" applyFont="1" applyFill="1" applyBorder="1"/>
    <xf numFmtId="0" fontId="2" fillId="0" borderId="3" xfId="0" applyFont="1" applyBorder="1"/>
    <xf numFmtId="165" fontId="2" fillId="0" borderId="4" xfId="2" applyNumberFormat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165" fontId="2" fillId="0" borderId="0" xfId="2" applyNumberFormat="1" applyFont="1" applyBorder="1"/>
    <xf numFmtId="165" fontId="2" fillId="0" borderId="7" xfId="0" applyNumberFormat="1" applyFont="1" applyBorder="1"/>
    <xf numFmtId="0" fontId="2" fillId="0" borderId="8" xfId="0" applyFont="1" applyBorder="1"/>
    <xf numFmtId="165" fontId="2" fillId="0" borderId="9" xfId="0" applyNumberFormat="1" applyFont="1" applyBorder="1"/>
    <xf numFmtId="165" fontId="2" fillId="4" borderId="1" xfId="2" applyNumberFormat="1" applyFont="1" applyFill="1" applyBorder="1"/>
    <xf numFmtId="10" fontId="2" fillId="0" borderId="0" xfId="3" applyNumberFormat="1" applyFont="1"/>
    <xf numFmtId="164" fontId="2" fillId="0" borderId="0" xfId="1" applyNumberFormat="1" applyFont="1"/>
    <xf numFmtId="44" fontId="2" fillId="0" borderId="0" xfId="2" applyFont="1"/>
    <xf numFmtId="0" fontId="2" fillId="3" borderId="0" xfId="0" applyFont="1" applyFill="1"/>
    <xf numFmtId="165" fontId="2" fillId="3" borderId="0" xfId="0" applyNumberFormat="1" applyFont="1" applyFill="1"/>
    <xf numFmtId="165" fontId="2" fillId="0" borderId="0" xfId="0" applyNumberFormat="1" applyFont="1" applyAlignment="1">
      <alignment horizontal="center"/>
    </xf>
    <xf numFmtId="165" fontId="2" fillId="3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5" borderId="0" xfId="0" applyFont="1" applyFill="1"/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4" fontId="2" fillId="5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674B-79DC-FF46-9807-5AEB35F70A1B}">
  <dimension ref="A1:H88"/>
  <sheetViews>
    <sheetView tabSelected="1" zoomScale="150" zoomScaleNormal="150" workbookViewId="0">
      <selection activeCell="A9" sqref="A9"/>
    </sheetView>
  </sheetViews>
  <sheetFormatPr baseColWidth="10" defaultRowHeight="18"/>
  <cols>
    <col min="1" max="2" width="10.625" style="3"/>
    <col min="3" max="3" width="13" style="3" customWidth="1"/>
    <col min="4" max="4" width="11.625" style="3" customWidth="1"/>
    <col min="5" max="5" width="10.625" style="3"/>
    <col min="6" max="7" width="11" style="3" bestFit="1" customWidth="1"/>
    <col min="8" max="16384" width="10.625" style="3"/>
  </cols>
  <sheetData>
    <row r="1" spans="1:5">
      <c r="A1" s="2" t="s">
        <v>60</v>
      </c>
      <c r="B1" s="2" t="s">
        <v>61</v>
      </c>
      <c r="C1" s="2"/>
      <c r="E1" s="3" t="s">
        <v>0</v>
      </c>
    </row>
    <row r="3" spans="1:5">
      <c r="B3" s="3" t="s">
        <v>62</v>
      </c>
    </row>
    <row r="5" spans="1:5">
      <c r="B5" s="3" t="s">
        <v>63</v>
      </c>
    </row>
    <row r="7" spans="1:5">
      <c r="A7" s="2">
        <v>1</v>
      </c>
      <c r="B7" s="2" t="s">
        <v>64</v>
      </c>
      <c r="C7" s="2"/>
      <c r="D7" s="2"/>
      <c r="E7" s="2" t="s">
        <v>65</v>
      </c>
    </row>
    <row r="8" spans="1:5">
      <c r="C8" s="3" t="s">
        <v>1</v>
      </c>
      <c r="D8" s="3" t="s">
        <v>66</v>
      </c>
    </row>
    <row r="10" spans="1:5">
      <c r="A10" s="2">
        <v>2</v>
      </c>
      <c r="B10" s="2" t="s">
        <v>67</v>
      </c>
      <c r="C10" s="2"/>
      <c r="E10" s="2" t="s">
        <v>68</v>
      </c>
    </row>
    <row r="11" spans="1:5">
      <c r="B11" s="3" t="s">
        <v>69</v>
      </c>
    </row>
    <row r="12" spans="1:5">
      <c r="C12" s="3" t="s">
        <v>70</v>
      </c>
    </row>
    <row r="14" spans="1:5">
      <c r="A14" s="3" t="s">
        <v>65</v>
      </c>
      <c r="B14" s="3" t="s">
        <v>71</v>
      </c>
      <c r="D14" s="3" t="s">
        <v>72</v>
      </c>
    </row>
    <row r="16" spans="1:5">
      <c r="D16" s="3" t="s">
        <v>73</v>
      </c>
    </row>
    <row r="17" spans="1:8">
      <c r="D17" s="3" t="s">
        <v>74</v>
      </c>
    </row>
    <row r="20" spans="1:8">
      <c r="A20" s="3" t="s">
        <v>75</v>
      </c>
    </row>
    <row r="21" spans="1:8">
      <c r="B21" s="5" t="s">
        <v>76</v>
      </c>
      <c r="C21" s="5" t="s">
        <v>77</v>
      </c>
      <c r="D21" s="5" t="s">
        <v>12</v>
      </c>
      <c r="E21" s="5" t="s">
        <v>78</v>
      </c>
      <c r="F21" s="5" t="s">
        <v>79</v>
      </c>
      <c r="G21" s="5" t="s">
        <v>80</v>
      </c>
      <c r="H21" s="5" t="s">
        <v>65</v>
      </c>
    </row>
    <row r="22" spans="1:8">
      <c r="B22" s="3">
        <v>110</v>
      </c>
      <c r="C22" s="51">
        <v>600</v>
      </c>
      <c r="D22" s="52">
        <v>95</v>
      </c>
      <c r="E22" s="52">
        <v>100</v>
      </c>
      <c r="F22" s="10">
        <f>C22*D22</f>
        <v>57000</v>
      </c>
      <c r="G22" s="10">
        <f>C22*E22</f>
        <v>60000</v>
      </c>
      <c r="H22" s="12">
        <f>F22</f>
        <v>57000</v>
      </c>
    </row>
    <row r="23" spans="1:8">
      <c r="B23" s="3">
        <v>111</v>
      </c>
      <c r="C23" s="51">
        <v>1000</v>
      </c>
      <c r="D23" s="52">
        <v>60</v>
      </c>
      <c r="E23" s="52">
        <v>52</v>
      </c>
      <c r="F23" s="10">
        <f t="shared" ref="F23:F28" si="0">C23*D23</f>
        <v>60000</v>
      </c>
      <c r="G23" s="10">
        <f t="shared" ref="G23:G28" si="1">C23*E23</f>
        <v>52000</v>
      </c>
      <c r="H23" s="12">
        <f>G23</f>
        <v>52000</v>
      </c>
    </row>
    <row r="24" spans="1:8">
      <c r="B24" s="3">
        <v>112</v>
      </c>
      <c r="C24" s="51">
        <v>500</v>
      </c>
      <c r="D24" s="52">
        <v>80</v>
      </c>
      <c r="E24" s="52">
        <v>76</v>
      </c>
      <c r="F24" s="10">
        <f t="shared" si="0"/>
        <v>40000</v>
      </c>
      <c r="G24" s="10">
        <f t="shared" si="1"/>
        <v>38000</v>
      </c>
      <c r="H24" s="12">
        <f>G24</f>
        <v>38000</v>
      </c>
    </row>
    <row r="25" spans="1:8">
      <c r="B25" s="3">
        <v>113</v>
      </c>
      <c r="C25" s="51">
        <v>200</v>
      </c>
      <c r="D25" s="52">
        <v>170</v>
      </c>
      <c r="E25" s="52">
        <v>180</v>
      </c>
      <c r="F25" s="10">
        <f t="shared" si="0"/>
        <v>34000</v>
      </c>
      <c r="G25" s="10">
        <f t="shared" si="1"/>
        <v>36000</v>
      </c>
      <c r="H25" s="12">
        <f>F25</f>
        <v>34000</v>
      </c>
    </row>
    <row r="26" spans="1:8">
      <c r="B26" s="3">
        <v>120</v>
      </c>
      <c r="C26" s="51">
        <v>400</v>
      </c>
      <c r="D26" s="52">
        <v>205</v>
      </c>
      <c r="E26" s="52">
        <v>208</v>
      </c>
      <c r="F26" s="10">
        <f t="shared" si="0"/>
        <v>82000</v>
      </c>
      <c r="G26" s="10">
        <f t="shared" si="1"/>
        <v>83200</v>
      </c>
      <c r="H26" s="12">
        <f>F26</f>
        <v>82000</v>
      </c>
    </row>
    <row r="27" spans="1:8">
      <c r="B27" s="3">
        <v>121</v>
      </c>
      <c r="C27" s="51">
        <v>1600</v>
      </c>
      <c r="D27" s="52">
        <v>16</v>
      </c>
      <c r="E27" s="52">
        <v>1</v>
      </c>
      <c r="F27" s="10">
        <f t="shared" si="0"/>
        <v>25600</v>
      </c>
      <c r="G27" s="10">
        <f t="shared" si="1"/>
        <v>1600</v>
      </c>
      <c r="H27" s="12">
        <f>G27</f>
        <v>1600</v>
      </c>
    </row>
    <row r="28" spans="1:8">
      <c r="B28" s="3">
        <v>122</v>
      </c>
      <c r="C28" s="51">
        <v>300</v>
      </c>
      <c r="D28" s="52">
        <v>240</v>
      </c>
      <c r="E28" s="52">
        <v>235</v>
      </c>
      <c r="F28" s="10">
        <f t="shared" si="0"/>
        <v>72000</v>
      </c>
      <c r="G28" s="10">
        <f t="shared" si="1"/>
        <v>70500</v>
      </c>
      <c r="H28" s="12">
        <f>G28</f>
        <v>70500</v>
      </c>
    </row>
    <row r="29" spans="1:8" ht="19" thickBot="1">
      <c r="B29" s="2" t="s">
        <v>2</v>
      </c>
      <c r="F29" s="14">
        <f>SUM(F22:F28)</f>
        <v>370600</v>
      </c>
      <c r="G29" s="14">
        <f>SUM(G22:G28)</f>
        <v>341300</v>
      </c>
      <c r="H29" s="14">
        <f>SUM(H22:H28)</f>
        <v>335100</v>
      </c>
    </row>
    <row r="30" spans="1:8" ht="19" thickTop="1"/>
    <row r="32" spans="1:8">
      <c r="A32" s="1" t="s">
        <v>81</v>
      </c>
      <c r="B32" s="3" t="s">
        <v>82</v>
      </c>
    </row>
    <row r="33" spans="1:8">
      <c r="A33" s="1"/>
      <c r="B33" s="12">
        <f>H29</f>
        <v>335100</v>
      </c>
      <c r="C33" s="3" t="s">
        <v>83</v>
      </c>
    </row>
    <row r="34" spans="1:8">
      <c r="A34" s="1"/>
    </row>
    <row r="35" spans="1:8">
      <c r="A35" s="1" t="s">
        <v>84</v>
      </c>
      <c r="B35" s="3" t="s">
        <v>85</v>
      </c>
    </row>
    <row r="36" spans="1:8">
      <c r="B36" s="12">
        <f>G29</f>
        <v>341300</v>
      </c>
    </row>
    <row r="38" spans="1:8">
      <c r="A38" s="3" t="s">
        <v>86</v>
      </c>
    </row>
    <row r="39" spans="1:8">
      <c r="C39" s="5" t="s">
        <v>87</v>
      </c>
      <c r="D39" s="5" t="s">
        <v>88</v>
      </c>
      <c r="E39" s="5" t="s">
        <v>89</v>
      </c>
      <c r="F39" s="5" t="s">
        <v>90</v>
      </c>
      <c r="G39" s="5" t="s">
        <v>91</v>
      </c>
      <c r="H39" s="5" t="s">
        <v>92</v>
      </c>
    </row>
    <row r="40" spans="1:8">
      <c r="A40" s="4" t="s">
        <v>93</v>
      </c>
      <c r="C40" s="10">
        <v>120</v>
      </c>
      <c r="D40" s="10">
        <v>110</v>
      </c>
      <c r="E40" s="10">
        <v>95</v>
      </c>
      <c r="F40" s="10">
        <v>90</v>
      </c>
      <c r="G40" s="10">
        <v>110</v>
      </c>
      <c r="H40" s="10">
        <v>90</v>
      </c>
    </row>
    <row r="41" spans="1:8">
      <c r="A41" s="4" t="s">
        <v>12</v>
      </c>
      <c r="C41" s="10">
        <v>75</v>
      </c>
      <c r="D41" s="10">
        <v>80</v>
      </c>
      <c r="E41" s="10">
        <v>80</v>
      </c>
      <c r="F41" s="10">
        <v>80</v>
      </c>
      <c r="G41" s="10">
        <v>50</v>
      </c>
      <c r="H41" s="10">
        <v>36</v>
      </c>
    </row>
    <row r="42" spans="1:8">
      <c r="A42" s="4" t="s">
        <v>94</v>
      </c>
      <c r="C42" s="10">
        <v>30</v>
      </c>
      <c r="D42" s="10">
        <v>30</v>
      </c>
      <c r="E42" s="10">
        <v>25</v>
      </c>
      <c r="F42" s="10">
        <v>35</v>
      </c>
      <c r="G42" s="10">
        <v>30</v>
      </c>
      <c r="H42" s="10">
        <v>30</v>
      </c>
    </row>
    <row r="43" spans="1:8">
      <c r="A43" s="4" t="s">
        <v>95</v>
      </c>
      <c r="C43" s="10">
        <v>10</v>
      </c>
      <c r="D43" s="10">
        <v>18</v>
      </c>
      <c r="E43" s="10">
        <v>10</v>
      </c>
      <c r="F43" s="10">
        <v>20</v>
      </c>
      <c r="G43" s="10">
        <v>10</v>
      </c>
      <c r="H43" s="10">
        <v>20</v>
      </c>
    </row>
    <row r="45" spans="1:8">
      <c r="A45" s="3" t="s">
        <v>96</v>
      </c>
      <c r="B45" s="3" t="s">
        <v>97</v>
      </c>
    </row>
    <row r="47" spans="1:8">
      <c r="C47" s="5" t="s">
        <v>87</v>
      </c>
      <c r="D47" s="5" t="s">
        <v>88</v>
      </c>
      <c r="E47" s="5" t="s">
        <v>89</v>
      </c>
      <c r="F47" s="5" t="s">
        <v>90</v>
      </c>
      <c r="G47" s="5" t="s">
        <v>91</v>
      </c>
      <c r="H47" s="5" t="s">
        <v>92</v>
      </c>
    </row>
    <row r="48" spans="1:8">
      <c r="B48" s="3" t="s">
        <v>78</v>
      </c>
      <c r="C48" s="12">
        <f>C40-C42-C43</f>
        <v>80</v>
      </c>
      <c r="D48" s="12">
        <f>D40-D42-D43</f>
        <v>62</v>
      </c>
      <c r="E48" s="12">
        <f t="shared" ref="E48:H48" si="2">E40-E42-E43</f>
        <v>60</v>
      </c>
      <c r="F48" s="12">
        <f t="shared" si="2"/>
        <v>35</v>
      </c>
      <c r="G48" s="12">
        <f t="shared" si="2"/>
        <v>70</v>
      </c>
      <c r="H48" s="12">
        <f t="shared" si="2"/>
        <v>40</v>
      </c>
    </row>
    <row r="49" spans="1:8">
      <c r="B49" s="3" t="s">
        <v>12</v>
      </c>
      <c r="C49" s="12">
        <f>C41</f>
        <v>75</v>
      </c>
      <c r="D49" s="12">
        <f t="shared" ref="D49:H49" si="3">D41</f>
        <v>80</v>
      </c>
      <c r="E49" s="12">
        <f t="shared" si="3"/>
        <v>80</v>
      </c>
      <c r="F49" s="12">
        <f t="shared" si="3"/>
        <v>80</v>
      </c>
      <c r="G49" s="12">
        <f t="shared" si="3"/>
        <v>50</v>
      </c>
      <c r="H49" s="12">
        <f t="shared" si="3"/>
        <v>36</v>
      </c>
    </row>
    <row r="50" spans="1:8">
      <c r="B50" s="53" t="s">
        <v>65</v>
      </c>
      <c r="C50" s="54">
        <f>C49</f>
        <v>75</v>
      </c>
      <c r="D50" s="54">
        <f>D48</f>
        <v>62</v>
      </c>
      <c r="E50" s="54">
        <f>E48</f>
        <v>60</v>
      </c>
      <c r="F50" s="54">
        <f>F48</f>
        <v>35</v>
      </c>
      <c r="G50" s="54">
        <f>G49</f>
        <v>50</v>
      </c>
      <c r="H50" s="54">
        <f>H49</f>
        <v>36</v>
      </c>
    </row>
    <row r="53" spans="1:8">
      <c r="C53" s="3" t="s">
        <v>78</v>
      </c>
      <c r="D53" s="3" t="s">
        <v>12</v>
      </c>
      <c r="E53" s="53" t="s">
        <v>65</v>
      </c>
    </row>
    <row r="54" spans="1:8">
      <c r="B54" s="3" t="s">
        <v>87</v>
      </c>
      <c r="C54" s="12">
        <v>80</v>
      </c>
      <c r="D54" s="12">
        <v>75</v>
      </c>
      <c r="E54" s="54">
        <v>75</v>
      </c>
    </row>
    <row r="55" spans="1:8">
      <c r="B55" s="3" t="s">
        <v>88</v>
      </c>
      <c r="C55" s="55">
        <v>62</v>
      </c>
      <c r="D55" s="55">
        <v>80</v>
      </c>
      <c r="E55" s="56">
        <v>62</v>
      </c>
    </row>
    <row r="56" spans="1:8">
      <c r="B56" s="3" t="s">
        <v>89</v>
      </c>
      <c r="C56" s="10">
        <v>60</v>
      </c>
      <c r="D56" s="10">
        <v>80</v>
      </c>
      <c r="E56" s="54">
        <v>60</v>
      </c>
    </row>
    <row r="57" spans="1:8">
      <c r="B57" s="3" t="s">
        <v>90</v>
      </c>
      <c r="C57" s="10">
        <v>35</v>
      </c>
      <c r="D57" s="10">
        <v>80</v>
      </c>
      <c r="E57" s="54">
        <v>35</v>
      </c>
    </row>
    <row r="58" spans="1:8">
      <c r="B58" s="3" t="s">
        <v>91</v>
      </c>
      <c r="C58" s="10">
        <v>70</v>
      </c>
      <c r="D58" s="10">
        <v>50</v>
      </c>
      <c r="E58" s="54">
        <v>50</v>
      </c>
    </row>
    <row r="59" spans="1:8">
      <c r="B59" s="3" t="s">
        <v>92</v>
      </c>
      <c r="C59" s="10">
        <v>40</v>
      </c>
      <c r="D59" s="10">
        <v>36</v>
      </c>
      <c r="E59" s="54">
        <v>36</v>
      </c>
    </row>
    <row r="60" spans="1:8">
      <c r="C60" s="10"/>
      <c r="D60" s="10"/>
    </row>
    <row r="61" spans="1:8">
      <c r="C61" s="10"/>
      <c r="D61" s="10"/>
    </row>
    <row r="63" spans="1:8">
      <c r="A63" s="3" t="s">
        <v>98</v>
      </c>
      <c r="B63" s="3" t="s">
        <v>99</v>
      </c>
    </row>
    <row r="65" spans="1:8" ht="38">
      <c r="A65" s="9" t="s">
        <v>100</v>
      </c>
      <c r="B65" s="9" t="s">
        <v>77</v>
      </c>
      <c r="C65" s="9" t="s">
        <v>101</v>
      </c>
      <c r="D65" s="9" t="s">
        <v>102</v>
      </c>
      <c r="E65" s="9" t="s">
        <v>103</v>
      </c>
      <c r="F65" s="9" t="s">
        <v>104</v>
      </c>
      <c r="G65" s="9" t="s">
        <v>105</v>
      </c>
    </row>
    <row r="66" spans="1:8">
      <c r="A66" s="3">
        <v>1320</v>
      </c>
      <c r="B66" s="51">
        <v>1200</v>
      </c>
      <c r="C66" s="52">
        <v>3.2</v>
      </c>
      <c r="D66" s="52">
        <v>3</v>
      </c>
      <c r="E66" s="52">
        <v>4.5</v>
      </c>
      <c r="F66" s="52">
        <v>0.35</v>
      </c>
      <c r="G66" s="52">
        <v>1.25</v>
      </c>
    </row>
    <row r="67" spans="1:8">
      <c r="A67" s="57">
        <v>1333</v>
      </c>
      <c r="B67" s="51">
        <v>900</v>
      </c>
      <c r="C67" s="52">
        <v>2.7</v>
      </c>
      <c r="D67" s="52">
        <v>2.2999999999999998</v>
      </c>
      <c r="E67" s="52">
        <v>3.5</v>
      </c>
      <c r="F67" s="52">
        <v>0.5</v>
      </c>
      <c r="G67" s="52">
        <v>0.5</v>
      </c>
    </row>
    <row r="68" spans="1:8">
      <c r="A68" s="3">
        <v>1426</v>
      </c>
      <c r="B68" s="51">
        <v>800</v>
      </c>
      <c r="C68" s="52">
        <v>4.5</v>
      </c>
      <c r="D68" s="52">
        <v>3.7</v>
      </c>
      <c r="E68" s="52">
        <v>5</v>
      </c>
      <c r="F68" s="52">
        <v>0.4</v>
      </c>
      <c r="G68" s="52">
        <v>1</v>
      </c>
    </row>
    <row r="69" spans="1:8">
      <c r="A69" s="3">
        <v>1437</v>
      </c>
      <c r="B69" s="51">
        <v>1000</v>
      </c>
      <c r="C69" s="52">
        <v>3.6</v>
      </c>
      <c r="D69" s="52">
        <v>3.1</v>
      </c>
      <c r="E69" s="52">
        <v>3.2</v>
      </c>
      <c r="F69" s="52">
        <v>0.25</v>
      </c>
      <c r="G69" s="52">
        <v>0.9</v>
      </c>
    </row>
    <row r="70" spans="1:8">
      <c r="A70" s="3">
        <v>1510</v>
      </c>
      <c r="B70" s="51">
        <v>700</v>
      </c>
      <c r="C70" s="52">
        <v>2.25</v>
      </c>
      <c r="D70" s="52">
        <v>2</v>
      </c>
      <c r="E70" s="52">
        <v>3.25</v>
      </c>
      <c r="F70" s="52">
        <v>0.8</v>
      </c>
      <c r="G70" s="52">
        <v>0.6</v>
      </c>
    </row>
    <row r="71" spans="1:8">
      <c r="A71" s="3">
        <v>1522</v>
      </c>
      <c r="B71" s="51">
        <v>500</v>
      </c>
      <c r="C71" s="52">
        <v>3</v>
      </c>
      <c r="D71" s="52">
        <v>2.7</v>
      </c>
      <c r="E71" s="52">
        <v>3.8</v>
      </c>
      <c r="F71" s="52">
        <v>0.4</v>
      </c>
      <c r="G71" s="52">
        <v>0.5</v>
      </c>
    </row>
    <row r="72" spans="1:8">
      <c r="A72" s="3">
        <v>1573</v>
      </c>
      <c r="B72" s="51">
        <v>3000</v>
      </c>
      <c r="C72" s="52">
        <v>1.8</v>
      </c>
      <c r="D72" s="52">
        <v>1.6</v>
      </c>
      <c r="E72" s="52">
        <v>2.5</v>
      </c>
      <c r="F72" s="52">
        <v>0.75</v>
      </c>
      <c r="G72" s="52">
        <v>0.5</v>
      </c>
    </row>
    <row r="73" spans="1:8">
      <c r="A73" s="3">
        <v>1626</v>
      </c>
      <c r="B73" s="51">
        <v>1000</v>
      </c>
      <c r="C73" s="52">
        <v>4.7</v>
      </c>
      <c r="D73" s="52">
        <v>5.2</v>
      </c>
      <c r="E73" s="52">
        <v>6</v>
      </c>
      <c r="F73" s="52">
        <v>0.5</v>
      </c>
      <c r="G73" s="52">
        <v>1</v>
      </c>
    </row>
    <row r="77" spans="1:8">
      <c r="B77" s="58"/>
      <c r="D77" s="59" t="s">
        <v>106</v>
      </c>
      <c r="E77" s="59" t="s">
        <v>107</v>
      </c>
      <c r="F77" s="58"/>
    </row>
    <row r="78" spans="1:8" ht="57">
      <c r="A78" s="9" t="s">
        <v>100</v>
      </c>
      <c r="B78" s="60" t="s">
        <v>101</v>
      </c>
      <c r="C78" s="61" t="s">
        <v>102</v>
      </c>
      <c r="D78" s="61" t="s">
        <v>78</v>
      </c>
      <c r="E78" s="61" t="s">
        <v>108</v>
      </c>
      <c r="F78" s="60" t="s">
        <v>109</v>
      </c>
      <c r="G78" s="9" t="s">
        <v>77</v>
      </c>
      <c r="H78" s="62" t="s">
        <v>110</v>
      </c>
    </row>
    <row r="79" spans="1:8">
      <c r="A79" s="3">
        <v>1320</v>
      </c>
      <c r="B79" s="63">
        <v>3.2</v>
      </c>
      <c r="C79" s="52">
        <v>3</v>
      </c>
      <c r="D79" s="52">
        <f>E66-F66</f>
        <v>4.1500000000000004</v>
      </c>
      <c r="E79" s="52">
        <f>D79-G66</f>
        <v>2.9000000000000004</v>
      </c>
      <c r="F79" s="63">
        <f>C79</f>
        <v>3</v>
      </c>
      <c r="G79" s="51">
        <v>1200</v>
      </c>
      <c r="H79" s="10">
        <f>F79*G79</f>
        <v>3600</v>
      </c>
    </row>
    <row r="80" spans="1:8">
      <c r="A80" s="57">
        <v>1333</v>
      </c>
      <c r="B80" s="63">
        <v>2.7</v>
      </c>
      <c r="C80" s="52">
        <v>2.2999999999999998</v>
      </c>
      <c r="D80" s="52">
        <f t="shared" ref="D80:D86" si="4">E67-F67</f>
        <v>3</v>
      </c>
      <c r="E80" s="52">
        <f t="shared" ref="E80:E86" si="5">D80-G67</f>
        <v>2.5</v>
      </c>
      <c r="F80" s="63">
        <f>E80</f>
        <v>2.5</v>
      </c>
      <c r="G80" s="51">
        <v>900</v>
      </c>
      <c r="H80" s="10">
        <f>F80*G80</f>
        <v>2250</v>
      </c>
    </row>
    <row r="81" spans="1:8">
      <c r="A81" s="3">
        <v>1426</v>
      </c>
      <c r="B81" s="63">
        <v>4.5</v>
      </c>
      <c r="C81" s="52">
        <v>3.7</v>
      </c>
      <c r="D81" s="52">
        <f t="shared" si="4"/>
        <v>4.5999999999999996</v>
      </c>
      <c r="E81" s="52">
        <f t="shared" si="5"/>
        <v>3.5999999999999996</v>
      </c>
      <c r="F81" s="63">
        <f>C81</f>
        <v>3.7</v>
      </c>
      <c r="G81" s="51">
        <v>800</v>
      </c>
      <c r="H81" s="10">
        <f t="shared" ref="H81:H85" si="6">F81*G81</f>
        <v>2960</v>
      </c>
    </row>
    <row r="82" spans="1:8">
      <c r="A82" s="3">
        <v>1437</v>
      </c>
      <c r="B82" s="63">
        <v>3.6</v>
      </c>
      <c r="C82" s="52">
        <v>3.1</v>
      </c>
      <c r="D82" s="52">
        <f t="shared" si="4"/>
        <v>2.95</v>
      </c>
      <c r="E82" s="52">
        <f t="shared" si="5"/>
        <v>2.0500000000000003</v>
      </c>
      <c r="F82" s="63">
        <f>D82</f>
        <v>2.95</v>
      </c>
      <c r="G82" s="51">
        <v>1000</v>
      </c>
      <c r="H82" s="10">
        <f t="shared" si="6"/>
        <v>2950</v>
      </c>
    </row>
    <row r="83" spans="1:8">
      <c r="A83" s="3">
        <v>1510</v>
      </c>
      <c r="B83" s="63">
        <v>2.25</v>
      </c>
      <c r="C83" s="52">
        <v>2</v>
      </c>
      <c r="D83" s="52">
        <f t="shared" si="4"/>
        <v>2.4500000000000002</v>
      </c>
      <c r="E83" s="52">
        <f t="shared" si="5"/>
        <v>1.85</v>
      </c>
      <c r="F83" s="63">
        <f>C83</f>
        <v>2</v>
      </c>
      <c r="G83" s="51">
        <v>700</v>
      </c>
      <c r="H83" s="10">
        <f t="shared" si="6"/>
        <v>1400</v>
      </c>
    </row>
    <row r="84" spans="1:8">
      <c r="A84" s="3">
        <v>1522</v>
      </c>
      <c r="B84" s="63">
        <v>3</v>
      </c>
      <c r="C84" s="52">
        <v>2.7</v>
      </c>
      <c r="D84" s="52">
        <f t="shared" si="4"/>
        <v>3.4</v>
      </c>
      <c r="E84" s="52">
        <f t="shared" si="5"/>
        <v>2.9</v>
      </c>
      <c r="F84" s="63">
        <f>E84</f>
        <v>2.9</v>
      </c>
      <c r="G84" s="51">
        <v>500</v>
      </c>
      <c r="H84" s="10">
        <f t="shared" si="6"/>
        <v>1450</v>
      </c>
    </row>
    <row r="85" spans="1:8">
      <c r="A85" s="3">
        <v>1573</v>
      </c>
      <c r="B85" s="63">
        <v>1.8</v>
      </c>
      <c r="C85" s="52">
        <v>1.6</v>
      </c>
      <c r="D85" s="52">
        <f t="shared" si="4"/>
        <v>1.75</v>
      </c>
      <c r="E85" s="52">
        <f t="shared" si="5"/>
        <v>1.25</v>
      </c>
      <c r="F85" s="63">
        <f>C85</f>
        <v>1.6</v>
      </c>
      <c r="G85" s="51">
        <v>3000</v>
      </c>
      <c r="H85" s="10">
        <f t="shared" si="6"/>
        <v>4800</v>
      </c>
    </row>
    <row r="86" spans="1:8">
      <c r="A86" s="3">
        <v>1626</v>
      </c>
      <c r="B86" s="63">
        <v>4.7</v>
      </c>
      <c r="C86" s="52">
        <v>5.2</v>
      </c>
      <c r="D86" s="52">
        <f t="shared" si="4"/>
        <v>5.5</v>
      </c>
      <c r="E86" s="52">
        <f t="shared" si="5"/>
        <v>4.5</v>
      </c>
      <c r="F86" s="63">
        <f>C86</f>
        <v>5.2</v>
      </c>
      <c r="G86" s="51">
        <v>1000</v>
      </c>
      <c r="H86" s="10">
        <f>B86*G86</f>
        <v>4700</v>
      </c>
    </row>
    <row r="87" spans="1:8" ht="19" thickBot="1">
      <c r="B87" s="58"/>
      <c r="F87" s="58"/>
      <c r="H87" s="11">
        <f>SUM(H79:H86)</f>
        <v>24110</v>
      </c>
    </row>
    <row r="88" spans="1:8" ht="19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58E25-E6AE-9441-808E-6F0D751DB894}">
  <dimension ref="A1:H124"/>
  <sheetViews>
    <sheetView zoomScale="150" zoomScaleNormal="150" workbookViewId="0">
      <selection activeCell="A9" sqref="A9"/>
    </sheetView>
  </sheetViews>
  <sheetFormatPr baseColWidth="10" defaultRowHeight="18"/>
  <cols>
    <col min="1" max="1" width="13.75" style="3" customWidth="1"/>
    <col min="2" max="2" width="10.625" style="3"/>
    <col min="3" max="3" width="12" style="3" bestFit="1" customWidth="1"/>
    <col min="4" max="4" width="12.125" style="3" bestFit="1" customWidth="1"/>
    <col min="5" max="5" width="12" style="3" bestFit="1" customWidth="1"/>
    <col min="6" max="6" width="10.625" style="3"/>
    <col min="7" max="7" width="12" style="3" bestFit="1" customWidth="1"/>
    <col min="8" max="16384" width="10.625" style="3"/>
  </cols>
  <sheetData>
    <row r="1" spans="1:6">
      <c r="A1" s="2" t="s">
        <v>3</v>
      </c>
      <c r="C1" s="2" t="s">
        <v>4</v>
      </c>
      <c r="E1" s="3" t="s">
        <v>0</v>
      </c>
    </row>
    <row r="3" spans="1:6">
      <c r="A3" s="2" t="s">
        <v>5</v>
      </c>
      <c r="B3" s="2"/>
      <c r="C3" s="2"/>
    </row>
    <row r="4" spans="1:6">
      <c r="A4" s="3" t="s">
        <v>6</v>
      </c>
    </row>
    <row r="6" spans="1:6">
      <c r="A6" s="1">
        <v>1</v>
      </c>
      <c r="B6" s="16" t="s">
        <v>7</v>
      </c>
      <c r="C6" s="16"/>
      <c r="D6" s="16"/>
      <c r="E6" s="16"/>
    </row>
    <row r="7" spans="1:6">
      <c r="A7" s="1">
        <v>2</v>
      </c>
      <c r="B7" s="16" t="s">
        <v>8</v>
      </c>
      <c r="C7" s="16"/>
      <c r="D7" s="16"/>
      <c r="E7" s="16"/>
    </row>
    <row r="8" spans="1:6">
      <c r="A8" s="1">
        <v>3</v>
      </c>
      <c r="B8" s="16" t="s">
        <v>9</v>
      </c>
      <c r="C8" s="16"/>
      <c r="D8" s="16"/>
      <c r="E8" s="16"/>
    </row>
    <row r="9" spans="1:6">
      <c r="B9" s="16"/>
      <c r="C9" s="16"/>
      <c r="D9" s="16"/>
      <c r="E9" s="16"/>
    </row>
    <row r="10" spans="1:6">
      <c r="A10" s="16"/>
      <c r="B10" s="16"/>
      <c r="C10" s="16"/>
      <c r="D10" s="16"/>
      <c r="E10" s="16"/>
    </row>
    <row r="11" spans="1:6">
      <c r="A11" s="17" t="s">
        <v>10</v>
      </c>
      <c r="B11" s="16" t="s">
        <v>11</v>
      </c>
      <c r="D11" s="16"/>
      <c r="E11" s="16"/>
    </row>
    <row r="12" spans="1:6">
      <c r="A12" s="18"/>
      <c r="B12" s="18"/>
      <c r="C12" s="16"/>
      <c r="D12" s="18"/>
      <c r="E12" s="16"/>
    </row>
    <row r="13" spans="1:6">
      <c r="A13" s="18"/>
      <c r="B13" s="18"/>
      <c r="C13" s="19" t="s">
        <v>12</v>
      </c>
      <c r="D13" s="20">
        <v>1</v>
      </c>
      <c r="E13" s="16"/>
    </row>
    <row r="14" spans="1:6">
      <c r="A14" s="18"/>
      <c r="B14" s="18"/>
      <c r="C14" s="16"/>
      <c r="D14" s="18"/>
      <c r="E14" s="16"/>
    </row>
    <row r="15" spans="1:6">
      <c r="A15" s="18"/>
      <c r="B15" s="18"/>
      <c r="C15" s="16"/>
      <c r="D15" s="18"/>
      <c r="E15" s="21" t="s">
        <v>13</v>
      </c>
      <c r="F15" s="21" t="s">
        <v>14</v>
      </c>
    </row>
    <row r="16" spans="1:6">
      <c r="B16" s="16" t="s">
        <v>15</v>
      </c>
      <c r="D16" s="22">
        <f>D17+D18</f>
        <v>70</v>
      </c>
      <c r="E16" s="23">
        <v>1</v>
      </c>
      <c r="F16" s="24">
        <v>1.4</v>
      </c>
    </row>
    <row r="17" spans="1:6">
      <c r="B17" s="16" t="s">
        <v>16</v>
      </c>
      <c r="D17" s="25">
        <v>50</v>
      </c>
      <c r="E17" s="26">
        <f>D17/D16</f>
        <v>0.7142857142857143</v>
      </c>
      <c r="F17" s="13">
        <v>1</v>
      </c>
    </row>
    <row r="18" spans="1:6">
      <c r="B18" s="16" t="s">
        <v>17</v>
      </c>
      <c r="D18" s="27">
        <f>D17*F18</f>
        <v>20</v>
      </c>
      <c r="E18" s="23">
        <f>D18/D16</f>
        <v>0.2857142857142857</v>
      </c>
      <c r="F18" s="24">
        <v>0.4</v>
      </c>
    </row>
    <row r="19" spans="1:6">
      <c r="B19" s="16"/>
      <c r="D19" s="27"/>
      <c r="E19" s="23"/>
      <c r="F19" s="23"/>
    </row>
    <row r="20" spans="1:6">
      <c r="B20" s="16" t="s">
        <v>18</v>
      </c>
      <c r="D20" s="27"/>
      <c r="E20" s="23"/>
      <c r="F20" s="23"/>
    </row>
    <row r="21" spans="1:6">
      <c r="B21" s="16"/>
      <c r="D21" s="27"/>
      <c r="E21" s="28">
        <f>E18</f>
        <v>0.2857142857142857</v>
      </c>
      <c r="F21" s="23"/>
    </row>
    <row r="22" spans="1:6">
      <c r="A22" s="16"/>
      <c r="B22" s="16"/>
      <c r="C22" s="16"/>
      <c r="D22" s="16"/>
      <c r="E22" s="16"/>
    </row>
    <row r="23" spans="1:6">
      <c r="A23" s="16"/>
      <c r="B23" s="16"/>
      <c r="C23" s="16"/>
      <c r="D23" s="16"/>
      <c r="E23" s="16"/>
    </row>
    <row r="24" spans="1:6">
      <c r="A24" s="17" t="s">
        <v>19</v>
      </c>
      <c r="B24" s="16" t="s">
        <v>20</v>
      </c>
      <c r="C24" s="18"/>
      <c r="D24" s="16"/>
      <c r="E24" s="16"/>
    </row>
    <row r="25" spans="1:6">
      <c r="A25" s="18"/>
      <c r="B25" s="18"/>
      <c r="C25" s="16"/>
      <c r="D25" s="18"/>
      <c r="E25" s="16"/>
    </row>
    <row r="26" spans="1:6">
      <c r="A26" s="18"/>
      <c r="B26" s="18"/>
      <c r="C26" s="19" t="s">
        <v>21</v>
      </c>
      <c r="D26" s="20">
        <v>1</v>
      </c>
      <c r="E26" s="16"/>
    </row>
    <row r="27" spans="1:6">
      <c r="A27" s="18"/>
      <c r="B27" s="18"/>
      <c r="C27" s="16"/>
      <c r="D27" s="18"/>
      <c r="E27" s="16"/>
    </row>
    <row r="28" spans="1:6">
      <c r="A28" s="18"/>
      <c r="B28" s="18"/>
      <c r="C28" s="16"/>
      <c r="D28" s="18"/>
      <c r="E28" s="21" t="s">
        <v>13</v>
      </c>
      <c r="F28" s="21" t="s">
        <v>14</v>
      </c>
    </row>
    <row r="29" spans="1:6">
      <c r="B29" s="16" t="s">
        <v>15</v>
      </c>
      <c r="D29" s="27">
        <v>80</v>
      </c>
      <c r="E29" s="23">
        <v>1</v>
      </c>
      <c r="F29" s="23">
        <f>D29/D30</f>
        <v>1.6666666666666667</v>
      </c>
    </row>
    <row r="30" spans="1:6">
      <c r="B30" s="16" t="s">
        <v>16</v>
      </c>
      <c r="D30" s="29">
        <f>D29*E30</f>
        <v>48</v>
      </c>
      <c r="E30" s="26">
        <f>E29-E31</f>
        <v>0.6</v>
      </c>
      <c r="F30" s="26">
        <v>1</v>
      </c>
    </row>
    <row r="31" spans="1:6">
      <c r="B31" s="16" t="s">
        <v>17</v>
      </c>
      <c r="D31" s="27">
        <f>D29*E31</f>
        <v>32</v>
      </c>
      <c r="E31" s="23">
        <v>0.4</v>
      </c>
      <c r="F31" s="23">
        <f>D31/D30</f>
        <v>0.66666666666666663</v>
      </c>
    </row>
    <row r="32" spans="1:6">
      <c r="B32" s="16"/>
      <c r="D32" s="27"/>
      <c r="E32" s="23"/>
      <c r="F32" s="23"/>
    </row>
    <row r="33" spans="1:6">
      <c r="B33" s="16" t="s">
        <v>22</v>
      </c>
      <c r="D33" s="27"/>
      <c r="E33" s="23"/>
      <c r="F33" s="23"/>
    </row>
    <row r="34" spans="1:6">
      <c r="B34" s="16"/>
      <c r="D34" s="27"/>
      <c r="E34" s="28">
        <f>F31</f>
        <v>0.66666666666666663</v>
      </c>
      <c r="F34" s="23"/>
    </row>
    <row r="35" spans="1:6">
      <c r="B35" s="16"/>
      <c r="D35" s="27"/>
      <c r="E35" s="23"/>
      <c r="F35" s="23"/>
    </row>
    <row r="36" spans="1:6">
      <c r="B36" s="16" t="s">
        <v>23</v>
      </c>
      <c r="D36" s="27"/>
      <c r="E36" s="23"/>
      <c r="F36" s="23"/>
    </row>
    <row r="37" spans="1:6">
      <c r="B37" s="16"/>
      <c r="D37" s="27"/>
      <c r="E37" s="23"/>
      <c r="F37" s="23"/>
    </row>
    <row r="38" spans="1:6">
      <c r="A38" s="16"/>
      <c r="B38" s="16" t="s">
        <v>24</v>
      </c>
      <c r="C38" s="16"/>
      <c r="D38" s="16"/>
      <c r="E38" s="16"/>
    </row>
    <row r="39" spans="1:6">
      <c r="A39" s="16"/>
      <c r="B39" s="16"/>
      <c r="C39" s="16"/>
      <c r="D39" s="16"/>
      <c r="E39" s="16"/>
    </row>
    <row r="40" spans="1:6">
      <c r="A40" s="18" t="s">
        <v>25</v>
      </c>
      <c r="B40" s="16"/>
      <c r="C40" s="16"/>
      <c r="D40" s="16"/>
      <c r="E40" s="16"/>
    </row>
    <row r="41" spans="1:6">
      <c r="A41" s="16"/>
      <c r="B41" s="16"/>
      <c r="C41" s="16"/>
      <c r="D41" s="16"/>
      <c r="E41" s="16"/>
    </row>
    <row r="42" spans="1:6">
      <c r="B42" s="16" t="s">
        <v>26</v>
      </c>
      <c r="C42" s="16"/>
      <c r="D42" s="16"/>
      <c r="E42" s="16"/>
    </row>
    <row r="43" spans="1:6">
      <c r="A43" s="16"/>
      <c r="B43" s="16" t="s">
        <v>27</v>
      </c>
      <c r="C43" s="16"/>
      <c r="D43" s="16"/>
      <c r="E43" s="16"/>
    </row>
    <row r="44" spans="1:6">
      <c r="A44" s="16"/>
      <c r="B44" s="16"/>
      <c r="C44" s="16"/>
      <c r="D44" s="16"/>
      <c r="E44" s="16"/>
    </row>
    <row r="45" spans="1:6">
      <c r="A45" s="16"/>
      <c r="B45" s="16" t="s">
        <v>28</v>
      </c>
      <c r="C45" s="16" t="s">
        <v>29</v>
      </c>
      <c r="D45" s="16"/>
      <c r="E45" s="16"/>
    </row>
    <row r="46" spans="1:6">
      <c r="A46" s="16"/>
      <c r="B46" s="16"/>
      <c r="C46" s="16" t="s">
        <v>21</v>
      </c>
      <c r="D46" s="16"/>
      <c r="E46" s="16"/>
    </row>
    <row r="47" spans="1:6">
      <c r="A47" s="16"/>
      <c r="B47" s="16"/>
      <c r="C47" s="16" t="s">
        <v>30</v>
      </c>
      <c r="D47" s="16"/>
      <c r="E47" s="16"/>
    </row>
    <row r="48" spans="1:6">
      <c r="A48" s="16"/>
      <c r="B48" s="16"/>
      <c r="C48" s="16"/>
      <c r="D48" s="16"/>
      <c r="E48" s="16"/>
    </row>
    <row r="49" spans="1:8">
      <c r="A49" s="17" t="s">
        <v>31</v>
      </c>
      <c r="B49" s="3" t="s">
        <v>32</v>
      </c>
    </row>
    <row r="50" spans="1:8">
      <c r="B50" s="3" t="s">
        <v>33</v>
      </c>
    </row>
    <row r="52" spans="1:8">
      <c r="B52" s="3" t="s">
        <v>34</v>
      </c>
      <c r="E52" s="30">
        <f>D57</f>
        <v>118000</v>
      </c>
      <c r="G52" s="31"/>
    </row>
    <row r="54" spans="1:8">
      <c r="B54" s="3" t="s">
        <v>35</v>
      </c>
      <c r="D54" s="32">
        <v>60000</v>
      </c>
      <c r="F54" s="3" t="s">
        <v>36</v>
      </c>
      <c r="G54" s="10">
        <v>420000</v>
      </c>
      <c r="H54" s="33">
        <v>1</v>
      </c>
    </row>
    <row r="55" spans="1:8">
      <c r="B55" s="34" t="s">
        <v>37</v>
      </c>
      <c r="C55" s="35"/>
      <c r="D55" s="36">
        <v>310000</v>
      </c>
      <c r="F55" s="34" t="s">
        <v>38</v>
      </c>
      <c r="G55" s="15">
        <f>G54*H55</f>
        <v>252000</v>
      </c>
      <c r="H55" s="37">
        <f>H54-H56</f>
        <v>0.6</v>
      </c>
    </row>
    <row r="56" spans="1:8">
      <c r="B56" s="3" t="s">
        <v>39</v>
      </c>
      <c r="D56" s="32">
        <f>SUM(D54:D55)</f>
        <v>370000</v>
      </c>
      <c r="F56" s="3" t="s">
        <v>40</v>
      </c>
      <c r="G56" s="10">
        <f>G54-G55</f>
        <v>168000</v>
      </c>
      <c r="H56" s="33">
        <v>0.4</v>
      </c>
    </row>
    <row r="57" spans="1:8">
      <c r="B57" s="7" t="s">
        <v>41</v>
      </c>
      <c r="D57" s="32">
        <f>D56-D58</f>
        <v>118000</v>
      </c>
    </row>
    <row r="58" spans="1:8" ht="19" thickBot="1">
      <c r="B58" s="8" t="s">
        <v>42</v>
      </c>
      <c r="C58" s="8"/>
      <c r="D58" s="38">
        <f>G55</f>
        <v>252000</v>
      </c>
    </row>
    <row r="59" spans="1:8" ht="19" thickTop="1">
      <c r="B59" s="16"/>
      <c r="C59" s="16"/>
      <c r="D59" s="16"/>
      <c r="E59" s="16"/>
    </row>
    <row r="60" spans="1:8">
      <c r="B60" s="16"/>
      <c r="C60" s="16"/>
      <c r="D60" s="16"/>
      <c r="E60" s="16"/>
    </row>
    <row r="61" spans="1:8">
      <c r="A61" s="17" t="s">
        <v>43</v>
      </c>
      <c r="B61" s="3" t="s">
        <v>44</v>
      </c>
    </row>
    <row r="62" spans="1:8">
      <c r="B62" s="3" t="s">
        <v>45</v>
      </c>
    </row>
    <row r="64" spans="1:8">
      <c r="B64" s="3" t="s">
        <v>34</v>
      </c>
      <c r="E64" s="30">
        <f>D69</f>
        <v>303000</v>
      </c>
      <c r="G64" s="31"/>
    </row>
    <row r="66" spans="1:8">
      <c r="B66" s="3" t="s">
        <v>35</v>
      </c>
      <c r="D66" s="32"/>
      <c r="F66" s="3" t="s">
        <v>36</v>
      </c>
      <c r="G66" s="10">
        <v>850000</v>
      </c>
      <c r="H66" s="33">
        <v>1</v>
      </c>
    </row>
    <row r="67" spans="1:8">
      <c r="B67" s="34" t="s">
        <v>37</v>
      </c>
      <c r="C67" s="35"/>
      <c r="D67" s="36"/>
      <c r="F67" s="34" t="s">
        <v>38</v>
      </c>
      <c r="G67" s="15">
        <f>G66*H67</f>
        <v>442000</v>
      </c>
      <c r="H67" s="37">
        <f>H66-H68</f>
        <v>0.52</v>
      </c>
    </row>
    <row r="68" spans="1:8">
      <c r="B68" s="3" t="s">
        <v>39</v>
      </c>
      <c r="D68" s="32">
        <v>745000</v>
      </c>
      <c r="F68" s="3" t="s">
        <v>40</v>
      </c>
      <c r="G68" s="10">
        <f>G66-G67</f>
        <v>408000</v>
      </c>
      <c r="H68" s="33">
        <v>0.48</v>
      </c>
    </row>
    <row r="69" spans="1:8">
      <c r="B69" s="7" t="s">
        <v>41</v>
      </c>
      <c r="D69" s="32">
        <f>D68-D70</f>
        <v>303000</v>
      </c>
    </row>
    <row r="70" spans="1:8" ht="19" thickBot="1">
      <c r="B70" s="8" t="s">
        <v>42</v>
      </c>
      <c r="C70" s="8"/>
      <c r="D70" s="38">
        <f>G67</f>
        <v>442000</v>
      </c>
    </row>
    <row r="71" spans="1:8" ht="19" thickTop="1">
      <c r="A71" s="16"/>
      <c r="B71" s="16"/>
      <c r="C71" s="16"/>
      <c r="D71" s="16"/>
      <c r="E71" s="16"/>
    </row>
    <row r="72" spans="1:8">
      <c r="A72" s="16"/>
      <c r="B72" s="16"/>
      <c r="C72" s="16"/>
      <c r="D72" s="16"/>
      <c r="E72" s="16"/>
    </row>
    <row r="73" spans="1:8">
      <c r="A73" s="18" t="s">
        <v>46</v>
      </c>
      <c r="B73" s="16"/>
      <c r="C73" s="16"/>
      <c r="D73" s="16"/>
      <c r="E73" s="16"/>
    </row>
    <row r="74" spans="1:8">
      <c r="A74" s="16"/>
      <c r="B74" s="16"/>
      <c r="C74" s="16"/>
      <c r="D74" s="16"/>
      <c r="E74" s="16"/>
    </row>
    <row r="75" spans="1:8">
      <c r="A75" s="16"/>
      <c r="B75" s="16" t="s">
        <v>47</v>
      </c>
      <c r="C75" s="16"/>
      <c r="D75" s="16"/>
      <c r="E75" s="16"/>
    </row>
    <row r="76" spans="1:8">
      <c r="A76" s="16"/>
      <c r="B76" s="16"/>
      <c r="C76" s="16"/>
      <c r="D76" s="16"/>
      <c r="E76" s="16"/>
    </row>
    <row r="77" spans="1:8">
      <c r="A77" s="16"/>
      <c r="B77" s="16" t="s">
        <v>28</v>
      </c>
      <c r="C77" s="16" t="s">
        <v>48</v>
      </c>
      <c r="D77" s="16"/>
      <c r="E77" s="16"/>
    </row>
    <row r="78" spans="1:8">
      <c r="A78" s="16"/>
      <c r="B78" s="16"/>
      <c r="C78" s="16" t="s">
        <v>49</v>
      </c>
      <c r="D78" s="16"/>
      <c r="E78" s="16"/>
    </row>
    <row r="79" spans="1:8">
      <c r="A79" s="16"/>
      <c r="B79" s="16"/>
      <c r="C79" s="16" t="s">
        <v>21</v>
      </c>
      <c r="D79" s="16"/>
      <c r="E79" s="16"/>
    </row>
    <row r="80" spans="1:8">
      <c r="A80" s="16"/>
      <c r="B80" s="16"/>
      <c r="C80" s="16"/>
      <c r="D80" s="16"/>
      <c r="E80" s="16"/>
    </row>
    <row r="81" spans="1:8">
      <c r="A81" s="17" t="s">
        <v>50</v>
      </c>
      <c r="B81" s="3" t="s">
        <v>51</v>
      </c>
    </row>
    <row r="83" spans="1:8">
      <c r="B83" s="39" t="s">
        <v>21</v>
      </c>
      <c r="C83" s="40">
        <v>100000</v>
      </c>
      <c r="D83" s="41"/>
      <c r="E83" s="42"/>
    </row>
    <row r="84" spans="1:8">
      <c r="B84" s="43"/>
      <c r="D84" s="6" t="s">
        <v>12</v>
      </c>
      <c r="E84" s="44" t="s">
        <v>52</v>
      </c>
    </row>
    <row r="85" spans="1:8">
      <c r="B85" s="43" t="s">
        <v>53</v>
      </c>
      <c r="D85" s="45">
        <v>8000</v>
      </c>
      <c r="E85" s="46">
        <f>D85*1.6</f>
        <v>12800</v>
      </c>
    </row>
    <row r="86" spans="1:8">
      <c r="B86" s="47" t="s">
        <v>54</v>
      </c>
      <c r="C86" s="35"/>
      <c r="D86" s="15">
        <v>75000</v>
      </c>
      <c r="E86" s="48">
        <f>D86*1.6</f>
        <v>120000</v>
      </c>
      <c r="G86" s="31"/>
    </row>
    <row r="88" spans="1:8">
      <c r="D88" s="32"/>
      <c r="H88" s="32"/>
    </row>
    <row r="89" spans="1:8">
      <c r="D89" s="6" t="s">
        <v>12</v>
      </c>
      <c r="E89" s="6" t="s">
        <v>52</v>
      </c>
    </row>
    <row r="90" spans="1:8">
      <c r="B90" s="3" t="s">
        <v>53</v>
      </c>
      <c r="D90" s="10">
        <v>8000</v>
      </c>
      <c r="E90" s="10">
        <v>12800</v>
      </c>
    </row>
    <row r="91" spans="1:8">
      <c r="A91" s="18"/>
      <c r="B91" s="3" t="s">
        <v>54</v>
      </c>
      <c r="D91" s="15">
        <v>75000</v>
      </c>
      <c r="E91" s="15">
        <v>120000</v>
      </c>
    </row>
    <row r="92" spans="1:8">
      <c r="A92" s="18"/>
      <c r="B92" s="3" t="s">
        <v>55</v>
      </c>
      <c r="C92" s="16"/>
      <c r="D92" s="10">
        <f>SUM(D90:D91)</f>
        <v>83000</v>
      </c>
      <c r="E92" s="10">
        <f>SUM(E90:E91)</f>
        <v>132800</v>
      </c>
    </row>
    <row r="93" spans="1:8">
      <c r="D93" s="10"/>
      <c r="E93" s="10"/>
    </row>
    <row r="94" spans="1:8">
      <c r="A94" s="18"/>
      <c r="B94" s="3" t="s">
        <v>21</v>
      </c>
      <c r="C94" s="16"/>
      <c r="D94" s="10"/>
      <c r="E94" s="10">
        <v>100000</v>
      </c>
    </row>
    <row r="95" spans="1:8" ht="19" thickBot="1">
      <c r="A95" s="18"/>
      <c r="B95" s="3" t="s">
        <v>56</v>
      </c>
      <c r="C95" s="16"/>
      <c r="D95" s="49">
        <f>E95*E98</f>
        <v>20500</v>
      </c>
      <c r="E95" s="11">
        <f>E92-E94</f>
        <v>32800</v>
      </c>
    </row>
    <row r="96" spans="1:8" ht="19" thickTop="1">
      <c r="A96" s="18"/>
      <c r="B96" s="16"/>
      <c r="C96" s="16"/>
      <c r="D96" s="16"/>
      <c r="E96" s="16"/>
    </row>
    <row r="97" spans="1:5">
      <c r="A97" s="18"/>
      <c r="B97" s="16"/>
      <c r="C97" s="16"/>
      <c r="D97" s="16"/>
      <c r="E97" s="16"/>
    </row>
    <row r="98" spans="1:5">
      <c r="A98" s="16"/>
      <c r="B98" s="18" t="s">
        <v>57</v>
      </c>
      <c r="C98" s="18"/>
      <c r="D98" s="16"/>
      <c r="E98" s="50">
        <f>D92/E92</f>
        <v>0.625</v>
      </c>
    </row>
    <row r="99" spans="1:5">
      <c r="A99" s="18"/>
      <c r="B99" s="16"/>
      <c r="C99" s="16"/>
      <c r="D99" s="16"/>
      <c r="E99" s="16"/>
    </row>
    <row r="100" spans="1:5">
      <c r="A100" s="16"/>
      <c r="B100" s="18" t="s">
        <v>58</v>
      </c>
      <c r="C100" s="18"/>
      <c r="D100" s="16" t="str">
        <f>TEXT(E95,"$#,###")&amp;""&amp;" x "&amp;ROUND(E98,4)</f>
        <v>$32,800 x 0.625</v>
      </c>
      <c r="E100" s="16"/>
    </row>
    <row r="101" spans="1:5">
      <c r="A101" s="16"/>
      <c r="B101" s="18"/>
      <c r="C101" s="18"/>
      <c r="D101" s="18"/>
      <c r="E101" s="16"/>
    </row>
    <row r="104" spans="1:5">
      <c r="A104" s="17" t="s">
        <v>59</v>
      </c>
      <c r="B104" s="3" t="s">
        <v>51</v>
      </c>
    </row>
    <row r="106" spans="1:5">
      <c r="B106" s="39" t="s">
        <v>21</v>
      </c>
      <c r="C106" s="40">
        <v>822000</v>
      </c>
      <c r="D106" s="41"/>
      <c r="E106" s="42"/>
    </row>
    <row r="107" spans="1:5">
      <c r="B107" s="43"/>
      <c r="D107" s="6" t="s">
        <v>12</v>
      </c>
      <c r="E107" s="44" t="s">
        <v>52</v>
      </c>
    </row>
    <row r="108" spans="1:5">
      <c r="B108" s="43" t="s">
        <v>53</v>
      </c>
      <c r="D108" s="45">
        <v>44000</v>
      </c>
      <c r="E108" s="46">
        <v>62500</v>
      </c>
    </row>
    <row r="109" spans="1:5">
      <c r="B109" s="47" t="s">
        <v>54</v>
      </c>
      <c r="C109" s="35"/>
      <c r="D109" s="15">
        <v>627000</v>
      </c>
      <c r="E109" s="48">
        <v>890400</v>
      </c>
    </row>
    <row r="111" spans="1:5">
      <c r="D111" s="32"/>
    </row>
    <row r="112" spans="1:5">
      <c r="D112" s="6" t="s">
        <v>12</v>
      </c>
      <c r="E112" s="6" t="s">
        <v>52</v>
      </c>
    </row>
    <row r="113" spans="1:5">
      <c r="B113" s="3" t="s">
        <v>53</v>
      </c>
      <c r="D113" s="10">
        <v>44000</v>
      </c>
      <c r="E113" s="10">
        <v>62500</v>
      </c>
    </row>
    <row r="114" spans="1:5">
      <c r="A114" s="18"/>
      <c r="B114" s="3" t="s">
        <v>54</v>
      </c>
      <c r="D114" s="15">
        <v>627000</v>
      </c>
      <c r="E114" s="15">
        <v>890400</v>
      </c>
    </row>
    <row r="115" spans="1:5">
      <c r="A115" s="18"/>
      <c r="B115" s="3" t="s">
        <v>55</v>
      </c>
      <c r="C115" s="16"/>
      <c r="D115" s="10">
        <f>SUM(D113:D114)</f>
        <v>671000</v>
      </c>
      <c r="E115" s="10">
        <f>SUM(E113:E114)</f>
        <v>952900</v>
      </c>
    </row>
    <row r="116" spans="1:5">
      <c r="D116" s="10"/>
      <c r="E116" s="10"/>
    </row>
    <row r="117" spans="1:5">
      <c r="A117" s="18"/>
      <c r="B117" s="3" t="s">
        <v>21</v>
      </c>
      <c r="C117" s="16"/>
      <c r="D117" s="10"/>
      <c r="E117" s="10">
        <v>822000</v>
      </c>
    </row>
    <row r="118" spans="1:5" ht="19" thickBot="1">
      <c r="A118" s="18"/>
      <c r="B118" s="3" t="s">
        <v>56</v>
      </c>
      <c r="C118" s="16"/>
      <c r="D118" s="49">
        <f>E118*E121</f>
        <v>92175.359429111137</v>
      </c>
      <c r="E118" s="11">
        <f>E115-E117</f>
        <v>130900</v>
      </c>
    </row>
    <row r="119" spans="1:5" ht="19" thickTop="1">
      <c r="A119" s="18"/>
      <c r="B119" s="16"/>
      <c r="C119" s="16"/>
      <c r="D119" s="16"/>
      <c r="E119" s="16"/>
    </row>
    <row r="120" spans="1:5">
      <c r="A120" s="18"/>
      <c r="B120" s="16"/>
      <c r="C120" s="16"/>
      <c r="D120" s="16"/>
      <c r="E120" s="16"/>
    </row>
    <row r="121" spans="1:5">
      <c r="A121" s="16"/>
      <c r="B121" s="18" t="s">
        <v>57</v>
      </c>
      <c r="C121" s="18"/>
      <c r="D121" s="16"/>
      <c r="E121" s="50">
        <f>D115/E115</f>
        <v>0.70416622940497431</v>
      </c>
    </row>
    <row r="122" spans="1:5">
      <c r="A122" s="18"/>
      <c r="B122" s="16"/>
      <c r="C122" s="16"/>
      <c r="D122" s="16"/>
      <c r="E122" s="16"/>
    </row>
    <row r="123" spans="1:5">
      <c r="A123" s="16"/>
      <c r="B123" s="18" t="s">
        <v>58</v>
      </c>
      <c r="C123" s="18"/>
      <c r="D123" s="16" t="str">
        <f>TEXT(E118,"$#,###")&amp;""&amp;" x "&amp;ROUND(E121,4)</f>
        <v>$130,900 x 0.7042</v>
      </c>
      <c r="E123" s="16"/>
    </row>
    <row r="124" spans="1:5">
      <c r="A124" s="16"/>
      <c r="B124" s="18"/>
      <c r="C124" s="18"/>
      <c r="D124" s="18"/>
      <c r="E12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LCNRV LCM</vt:lpstr>
      <vt:lpstr>Estimating 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Mankin</dc:creator>
  <cp:lastModifiedBy>Jeff Mankin</cp:lastModifiedBy>
  <dcterms:created xsi:type="dcterms:W3CDTF">2021-03-23T17:42:58Z</dcterms:created>
  <dcterms:modified xsi:type="dcterms:W3CDTF">2021-03-23T17:45:54Z</dcterms:modified>
</cp:coreProperties>
</file>