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326cc2a51e42494/Finally Learn Content/Intermediate Accounting/"/>
    </mc:Choice>
  </mc:AlternateContent>
  <xr:revisionPtr revIDLastSave="1" documentId="8_{0852C56B-525A-4144-8CF5-BF7F0BFA7ED7}" xr6:coauthVersionLast="46" xr6:coauthVersionMax="46" xr10:uidLastSave="{0D89DBB0-B414-7146-B8F5-A1E1DE6156B1}"/>
  <bookViews>
    <workbookView xWindow="5520" yWindow="2300" windowWidth="27760" windowHeight="16940" activeTab="1" xr2:uid="{F77FBFD2-9688-F34B-B384-F361FFA196C5}"/>
  </bookViews>
  <sheets>
    <sheet name="Ch 10 PPE 1" sheetId="2" r:id="rId1"/>
    <sheet name="Ch 10 PPE 2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3" l="1"/>
  <c r="H24" i="3"/>
  <c r="H26" i="3" s="1"/>
  <c r="G26" i="3" s="1"/>
  <c r="E45" i="3" s="1"/>
  <c r="F45" i="3" s="1"/>
  <c r="H25" i="3"/>
  <c r="F26" i="3"/>
  <c r="F37" i="3"/>
  <c r="F38" i="3"/>
  <c r="F39" i="3"/>
  <c r="F40" i="3"/>
  <c r="F41" i="3"/>
  <c r="D46" i="3" s="1"/>
  <c r="D44" i="3" s="1"/>
  <c r="F44" i="3" s="1"/>
  <c r="G49" i="3"/>
  <c r="G50" i="3"/>
  <c r="G51" i="3"/>
  <c r="G52" i="3"/>
  <c r="F32" i="3" s="1"/>
  <c r="D61" i="3"/>
  <c r="H64" i="3"/>
  <c r="H65" i="3"/>
  <c r="F66" i="3"/>
  <c r="H66" i="3"/>
  <c r="G66" i="3" s="1"/>
  <c r="E84" i="3" s="1"/>
  <c r="F76" i="3"/>
  <c r="F77" i="3"/>
  <c r="F78" i="3"/>
  <c r="F79" i="3"/>
  <c r="F80" i="3"/>
  <c r="D85" i="3" s="1"/>
  <c r="D84" i="3" s="1"/>
  <c r="F84" i="3" s="1"/>
  <c r="F85" i="3" s="1"/>
  <c r="F70" i="3" s="1"/>
  <c r="F83" i="3"/>
  <c r="G88" i="3"/>
  <c r="G89" i="3"/>
  <c r="G90" i="3"/>
  <c r="G91" i="3"/>
  <c r="F72" i="3" s="1"/>
  <c r="D100" i="3"/>
  <c r="D102" i="3" s="1"/>
  <c r="E103" i="3" s="1"/>
  <c r="F52" i="2"/>
  <c r="F55" i="2" s="1"/>
  <c r="D68" i="2" s="1"/>
  <c r="F53" i="2"/>
  <c r="F54" i="2"/>
  <c r="F65" i="2"/>
  <c r="F68" i="2" s="1"/>
  <c r="F99" i="2" s="1"/>
  <c r="F76" i="2"/>
  <c r="F77" i="2"/>
  <c r="B78" i="2"/>
  <c r="F78" i="2"/>
  <c r="F80" i="2" s="1"/>
  <c r="F88" i="2"/>
  <c r="F93" i="2" s="1"/>
  <c r="F100" i="2" s="1"/>
  <c r="F91" i="2"/>
  <c r="F92" i="2"/>
  <c r="F116" i="2"/>
  <c r="F118" i="2"/>
  <c r="F119" i="2"/>
  <c r="F120" i="2"/>
  <c r="D132" i="2" s="1"/>
  <c r="D130" i="2" s="1"/>
  <c r="F130" i="2" s="1"/>
  <c r="F132" i="2" s="1"/>
  <c r="F129" i="2"/>
  <c r="F142" i="2"/>
  <c r="F147" i="2" s="1"/>
  <c r="F145" i="2"/>
  <c r="F146" i="2"/>
  <c r="D158" i="2"/>
  <c r="E159" i="2"/>
  <c r="F46" i="3" l="1"/>
  <c r="F30" i="3" s="1"/>
  <c r="F68" i="3"/>
  <c r="F28" i="3"/>
</calcChain>
</file>

<file path=xl/sharedStrings.xml><?xml version="1.0" encoding="utf-8"?>
<sst xmlns="http://schemas.openxmlformats.org/spreadsheetml/2006/main" count="267" uniqueCount="184">
  <si>
    <t xml:space="preserve">  Cash</t>
  </si>
  <si>
    <t>Building</t>
  </si>
  <si>
    <t>Entry for both years</t>
  </si>
  <si>
    <t>Actual is $340,000</t>
  </si>
  <si>
    <t xml:space="preserve"> LOWER AMOUNT IS  </t>
  </si>
  <si>
    <t>Avoidable is $88,800</t>
  </si>
  <si>
    <t xml:space="preserve">       CALC IN III ABOVE</t>
  </si>
  <si>
    <t xml:space="preserve">V.   INTEREST TO BE CAPITALIZED   (LOWER OF ACTUAL OR POTENTIAL INTEREST AS </t>
  </si>
  <si>
    <t>Actual Interest</t>
  </si>
  <si>
    <t xml:space="preserve">    MAXIMUM INTEREST TO BE CAPITALIZED </t>
  </si>
  <si>
    <t>Equipment note</t>
  </si>
  <si>
    <t>Long term note</t>
  </si>
  <si>
    <t>Other loans - outstanding several yrs:</t>
  </si>
  <si>
    <t xml:space="preserve"> Jan 2, 2016</t>
  </si>
  <si>
    <t>Construction loan:</t>
  </si>
  <si>
    <t>INTEREST</t>
  </si>
  <si>
    <t>ACTUAL</t>
  </si>
  <si>
    <t xml:space="preserve">   6 MONTHS </t>
  </si>
  <si>
    <t>IV.  COMPARE TO ACTUAL INTEREST</t>
  </si>
  <si>
    <t>Note:   Used same average rate as in 2016</t>
  </si>
  <si>
    <t xml:space="preserve"> Avoidable Interest </t>
  </si>
  <si>
    <t>"PLUG" FOR OTHER LOANS</t>
  </si>
  <si>
    <t>CONSTRUCTION LOAN</t>
  </si>
  <si>
    <t>Interest Exp</t>
  </si>
  <si>
    <t>Interest Rate</t>
  </si>
  <si>
    <t>Funds Borrowed</t>
  </si>
  <si>
    <t>III.   Calculate the potential interest to be capitalized</t>
  </si>
  <si>
    <t>WEIGHTED AVERAGE ACCUM EXPENDITURES FOR 2017</t>
  </si>
  <si>
    <t>2/12</t>
  </si>
  <si>
    <t xml:space="preserve"> April 30, 2017</t>
  </si>
  <si>
    <t>5/12</t>
  </si>
  <si>
    <t xml:space="preserve"> Jan 31, 2017</t>
  </si>
  <si>
    <t>6/12</t>
  </si>
  <si>
    <t>Funds spent in 2016 plus interest</t>
  </si>
  <si>
    <t xml:space="preserve"> Average </t>
  </si>
  <si>
    <t xml:space="preserve"> covered </t>
  </si>
  <si>
    <t>Expenditure</t>
  </si>
  <si>
    <t xml:space="preserve"> Weighted </t>
  </si>
  <si>
    <t xml:space="preserve"> months </t>
  </si>
  <si>
    <t>II.  Calculate the Weighted Average Accumulated Expenditures (WAAE)</t>
  </si>
  <si>
    <t xml:space="preserve"> WAAE </t>
  </si>
  <si>
    <t xml:space="preserve"> PROJECT ENDED AT JUNE 30, 2017</t>
  </si>
  <si>
    <t xml:space="preserve"> FIND POTENTIAL INTEREST FOR 2017 SIMILAR TO III.  A. ABOVE: </t>
  </si>
  <si>
    <t xml:space="preserve">   INTEREST</t>
  </si>
  <si>
    <t xml:space="preserve"> FOR YEAR 2017 - CONSTRUCTION EXPENDITURES AND CAPITALIZED  </t>
  </si>
  <si>
    <t xml:space="preserve">Interest to be capitalized </t>
  </si>
  <si>
    <t>V.   Interest to be capitalized (lower of actual or avoidable)</t>
  </si>
  <si>
    <t xml:space="preserve"> Actual Interest </t>
  </si>
  <si>
    <t>Loans:</t>
  </si>
  <si>
    <t>IV.  Compare to actual interest</t>
  </si>
  <si>
    <t xml:space="preserve">Average rate  =  600,000 / 6,000,000  =   </t>
  </si>
  <si>
    <t xml:space="preserve"> INTEREST </t>
  </si>
  <si>
    <t xml:space="preserve"> COVERED </t>
  </si>
  <si>
    <t>RATE</t>
  </si>
  <si>
    <t>LOANS</t>
  </si>
  <si>
    <t xml:space="preserve"> TOTAL </t>
  </si>
  <si>
    <t xml:space="preserve"> PERIOD </t>
  </si>
  <si>
    <t>OTHER</t>
  </si>
  <si>
    <t xml:space="preserve">  I  =  PRT</t>
  </si>
  <si>
    <t>B. Find the average interest rate for "other loans"</t>
  </si>
  <si>
    <t>A.  Put the WAAE as the total funds borrowed</t>
  </si>
  <si>
    <t>Weighted Average Accumulated Expenditures for 2016</t>
  </si>
  <si>
    <t>3/12</t>
  </si>
  <si>
    <t xml:space="preserve"> Sep 30, 2016</t>
  </si>
  <si>
    <t>9/12</t>
  </si>
  <si>
    <t xml:space="preserve"> Mar 31, 2016</t>
  </si>
  <si>
    <t>12/12</t>
  </si>
  <si>
    <t xml:space="preserve"> Jan 1, 2016</t>
  </si>
  <si>
    <t>Date</t>
  </si>
  <si>
    <t>Principal x Rate x Time</t>
  </si>
  <si>
    <t>interest to possibly capitalize.</t>
  </si>
  <si>
    <t>"Pt" portion;    Stage III below will then multiply the "r" times this "Pt" to obtain the full</t>
  </si>
  <si>
    <t>Interest to be capitalized uses the traditional  I  =  PRT formula;   this Stage II uses the</t>
  </si>
  <si>
    <t>Given Information</t>
  </si>
  <si>
    <t>Construction expenditures:</t>
  </si>
  <si>
    <t>I.  Need facts about the construction cost and loans</t>
  </si>
  <si>
    <t xml:space="preserve"> INTEREST CAPITALIZATION </t>
  </si>
  <si>
    <t xml:space="preserve">       on freight, installation costs, attorney fees, closing costs, etc) </t>
  </si>
  <si>
    <t xml:space="preserve"> COST OF PPE  -  capitalize all costs to place an asset into service (base cost, freight, insurance </t>
  </si>
  <si>
    <t xml:space="preserve">Sale of assets  </t>
  </si>
  <si>
    <t xml:space="preserve">Exchanges of nonmonetary assets     IMPORTANT   </t>
  </si>
  <si>
    <t xml:space="preserve">record at fair value of stock given up or equipment received,  whichever is most objective  </t>
  </si>
  <si>
    <t xml:space="preserve">Issuance of stock for PPE       </t>
  </si>
  <si>
    <t>Lump-sum purchases       allocate based on fair values</t>
  </si>
  <si>
    <t>Capitalizing interest during construction</t>
  </si>
  <si>
    <t xml:space="preserve">Capitalize costs in acquisition to place into operation  </t>
  </si>
  <si>
    <t>Topics to be covered:</t>
  </si>
  <si>
    <t>https://finallylearn.com/intermediate-accounting-chapters/</t>
  </si>
  <si>
    <t>Property, Plant, and Equipment</t>
  </si>
  <si>
    <t>Chapter 10</t>
  </si>
  <si>
    <t xml:space="preserve"> monetary transaction and fair values are recognized by all parties, recording gains / losses in full </t>
  </si>
  <si>
    <t xml:space="preserve"> If monetary consideration is 25% or more of fair value of transaction (asset with largest value), this is a  </t>
  </si>
  <si>
    <t xml:space="preserve"> NOTE: </t>
  </si>
  <si>
    <t xml:space="preserve">    </t>
  </si>
  <si>
    <t xml:space="preserve">  6,000  +  25,000 </t>
  </si>
  <si>
    <t xml:space="preserve">   x  4000   =  774 </t>
  </si>
  <si>
    <t xml:space="preserve">         '6000 </t>
  </si>
  <si>
    <t xml:space="preserve"> Receives cash or boot and has a GAIN </t>
  </si>
  <si>
    <t xml:space="preserve"> Pays cash or boot </t>
  </si>
  <si>
    <t xml:space="preserve">           Gain </t>
  </si>
  <si>
    <t xml:space="preserve">          Truck  old </t>
  </si>
  <si>
    <t xml:space="preserve"> Honda asset cost </t>
  </si>
  <si>
    <t xml:space="preserve">         Cash </t>
  </si>
  <si>
    <t xml:space="preserve"> Cash </t>
  </si>
  <si>
    <t xml:space="preserve"> no gain, and PLUG </t>
  </si>
  <si>
    <t xml:space="preserve"> A/D   old </t>
  </si>
  <si>
    <t xml:space="preserve"> A/D  old </t>
  </si>
  <si>
    <t xml:space="preserve"> If a GAIN, then show </t>
  </si>
  <si>
    <t xml:space="preserve"> Honda </t>
  </si>
  <si>
    <t xml:space="preserve"> PLUG A/C </t>
  </si>
  <si>
    <t xml:space="preserve"> Ford </t>
  </si>
  <si>
    <t xml:space="preserve"> because a loss </t>
  </si>
  <si>
    <t xml:space="preserve"> Loss </t>
  </si>
  <si>
    <t xml:space="preserve"> JAMES </t>
  </si>
  <si>
    <t xml:space="preserve"> Same as above </t>
  </si>
  <si>
    <t xml:space="preserve"> ROBERTS </t>
  </si>
  <si>
    <t xml:space="preserve"> LACKS COMMERCIAL SUBSTANCE </t>
  </si>
  <si>
    <t xml:space="preserve">             Gain </t>
  </si>
  <si>
    <t xml:space="preserve">            Truck  old </t>
  </si>
  <si>
    <t xml:space="preserve">          Cash </t>
  </si>
  <si>
    <t xml:space="preserve"> A/D -old </t>
  </si>
  <si>
    <t xml:space="preserve"> Honda  </t>
  </si>
  <si>
    <t xml:space="preserve">  COMMERCIAL SUBSTANCE </t>
  </si>
  <si>
    <t xml:space="preserve"> COMMERCIAL SUBSTANCE </t>
  </si>
  <si>
    <t xml:space="preserve"> CASH RECEIVED </t>
  </si>
  <si>
    <t xml:space="preserve"> CASH PAID </t>
  </si>
  <si>
    <t xml:space="preserve"> Fair value </t>
  </si>
  <si>
    <t xml:space="preserve"> Accum Depr </t>
  </si>
  <si>
    <t xml:space="preserve"> Cost </t>
  </si>
  <si>
    <t xml:space="preserve"> Honda truck </t>
  </si>
  <si>
    <t xml:space="preserve"> Ford truck </t>
  </si>
  <si>
    <t xml:space="preserve"> James </t>
  </si>
  <si>
    <t xml:space="preserve"> Roberts </t>
  </si>
  <si>
    <t xml:space="preserve"> Below is information about each truck </t>
  </si>
  <si>
    <t xml:space="preserve"> Roberts Co. exchanged its older truck for a newer truck owned by James Inc. </t>
  </si>
  <si>
    <t xml:space="preserve"> EXERCISE </t>
  </si>
  <si>
    <t xml:space="preserve">   COMMERCIAL SUBSTANCE </t>
  </si>
  <si>
    <t xml:space="preserve"> NONMONETARY EXCHANGES      WITH BOTH COMMERCIAL SUBSTANCE AND LACK OF  </t>
  </si>
  <si>
    <t xml:space="preserve"> EXCHANGES </t>
  </si>
  <si>
    <t xml:space="preserve"> E </t>
  </si>
  <si>
    <t xml:space="preserve"> per share) </t>
  </si>
  <si>
    <t xml:space="preserve"> Land is appraised at $10,000, 2,000 shares (par $2) of common stock issued (fair value, $6 </t>
  </si>
  <si>
    <t xml:space="preserve">       APIC </t>
  </si>
  <si>
    <t xml:space="preserve">      Common stock </t>
  </si>
  <si>
    <t xml:space="preserve"> Land </t>
  </si>
  <si>
    <t xml:space="preserve"> Rule:   use either the fair value of asset or fair value of stock, whichever is most objective </t>
  </si>
  <si>
    <t xml:space="preserve"> ISSUANCE OF STOCK FOR PPE  -  WHICH VALUE TO USE? </t>
  </si>
  <si>
    <t xml:space="preserve"> D </t>
  </si>
  <si>
    <t xml:space="preserve">  Notes payable</t>
  </si>
  <si>
    <t>Equipment</t>
  </si>
  <si>
    <t>What is the PV of loan?</t>
  </si>
  <si>
    <t>Buy equipment by signing a note for $500 each month for 5 years at 6%</t>
  </si>
  <si>
    <t xml:space="preserve"> DEFERRED PAYMENT FOR PPE;  Use PV of Loan</t>
  </si>
  <si>
    <t xml:space="preserve"> C </t>
  </si>
  <si>
    <t>Bonds Payable</t>
  </si>
  <si>
    <t>Notes Payable</t>
  </si>
  <si>
    <t>Other Loans</t>
  </si>
  <si>
    <t>construction loan</t>
  </si>
  <si>
    <t>Loan</t>
  </si>
  <si>
    <t>Other</t>
  </si>
  <si>
    <t>Construction loan</t>
  </si>
  <si>
    <t>Avoidable Interest</t>
  </si>
  <si>
    <t>WAAE</t>
  </si>
  <si>
    <t>Average</t>
  </si>
  <si>
    <t>Months</t>
  </si>
  <si>
    <t>Expenditures</t>
  </si>
  <si>
    <t>3.  Actual interest?</t>
  </si>
  <si>
    <t>Capitalized Interest</t>
  </si>
  <si>
    <t>2.  Avoidable interest?</t>
  </si>
  <si>
    <t>1. Weighted average accumulated expenditures?</t>
  </si>
  <si>
    <t>Construction period Jan 1 - Dec 31</t>
  </si>
  <si>
    <t>Required payments</t>
  </si>
  <si>
    <t>Interest Capitalization #2</t>
  </si>
  <si>
    <t>Problem</t>
  </si>
  <si>
    <t>Interest Capitalization #1</t>
  </si>
  <si>
    <t>Lower of actual interest cost incurred during the period or avoidable interest.</t>
  </si>
  <si>
    <t>3. Amount to capitalize</t>
  </si>
  <si>
    <t>2. Capitalization period</t>
  </si>
  <si>
    <t>1. Qualifying assets</t>
  </si>
  <si>
    <t>actual interest incurred in constructing a building will be capitalized (added to the cost of the building)</t>
  </si>
  <si>
    <t>Interest Capitalization</t>
  </si>
  <si>
    <t>add to an asset</t>
  </si>
  <si>
    <t>Capitalize</t>
  </si>
  <si>
    <t>Property Plant and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</si>
</sst>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/d/yy;@"/>
  </numFmts>
  <fonts count="5">
    <font>
      <sz val="14"/>
      <color theme="1"/>
      <name val="Roboto-Regular"/>
      <family val="2"/>
    </font>
    <font>
      <sz val="14"/>
      <color theme="1"/>
      <name val="Roboto-Regular"/>
      <family val="2"/>
    </font>
    <font>
      <sz val="14"/>
      <color theme="1"/>
      <name val="Roboto"/>
    </font>
    <font>
      <b/>
      <sz val="14"/>
      <color theme="1"/>
      <name val="Roboto"/>
    </font>
    <font>
      <b/>
      <sz val="10"/>
      <color theme="1"/>
      <name val="Roboto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164" fontId="3" fillId="2" borderId="1" xfId="0" applyNumberFormat="1" applyFont="1" applyFill="1" applyBorder="1"/>
    <xf numFmtId="164" fontId="3" fillId="3" borderId="1" xfId="0" applyNumberFormat="1" applyFont="1" applyFill="1" applyBorder="1"/>
    <xf numFmtId="9" fontId="2" fillId="0" borderId="0" xfId="0" applyNumberFormat="1" applyFont="1"/>
    <xf numFmtId="0" fontId="3" fillId="0" borderId="0" xfId="0" applyFont="1" applyAlignment="1">
      <alignment horizontal="center"/>
    </xf>
    <xf numFmtId="9" fontId="3" fillId="0" borderId="0" xfId="0" applyNumberFormat="1" applyFont="1"/>
    <xf numFmtId="164" fontId="2" fillId="3" borderId="1" xfId="0" applyNumberFormat="1" applyFont="1" applyFill="1" applyBorder="1"/>
    <xf numFmtId="164" fontId="2" fillId="4" borderId="1" xfId="0" applyNumberFormat="1" applyFont="1" applyFill="1" applyBorder="1"/>
    <xf numFmtId="164" fontId="3" fillId="0" borderId="0" xfId="0" applyNumberFormat="1" applyFont="1" applyAlignment="1">
      <alignment horizontal="center"/>
    </xf>
    <xf numFmtId="164" fontId="2" fillId="4" borderId="2" xfId="0" applyNumberFormat="1" applyFont="1" applyFill="1" applyBorder="1"/>
    <xf numFmtId="0" fontId="2" fillId="0" borderId="0" xfId="0" quotePrefix="1" applyFont="1"/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5" borderId="0" xfId="0" applyFont="1" applyFill="1"/>
    <xf numFmtId="164" fontId="2" fillId="0" borderId="0" xfId="0" applyNumberFormat="1" applyFont="1" applyAlignment="1">
      <alignment horizontal="right"/>
    </xf>
    <xf numFmtId="164" fontId="3" fillId="0" borderId="1" xfId="0" applyNumberFormat="1" applyFont="1" applyBorder="1"/>
    <xf numFmtId="10" fontId="3" fillId="4" borderId="0" xfId="0" applyNumberFormat="1" applyFont="1" applyFill="1"/>
    <xf numFmtId="164" fontId="2" fillId="0" borderId="1" xfId="0" applyNumberFormat="1" applyFont="1" applyBorder="1"/>
    <xf numFmtId="9" fontId="2" fillId="4" borderId="0" xfId="0" applyNumberFormat="1" applyFont="1" applyFill="1"/>
    <xf numFmtId="164" fontId="2" fillId="3" borderId="2" xfId="0" applyNumberFormat="1" applyFont="1" applyFill="1" applyBorder="1"/>
    <xf numFmtId="0" fontId="2" fillId="0" borderId="0" xfId="0" applyFont="1" applyAlignment="1">
      <alignment horizontal="center"/>
    </xf>
    <xf numFmtId="16" fontId="2" fillId="0" borderId="0" xfId="0" quotePrefix="1" applyNumberFormat="1" applyFont="1"/>
    <xf numFmtId="15" fontId="2" fillId="0" borderId="0" xfId="0" applyNumberFormat="1" applyFont="1"/>
    <xf numFmtId="164" fontId="2" fillId="3" borderId="0" xfId="0" applyNumberFormat="1" applyFont="1" applyFill="1"/>
    <xf numFmtId="164" fontId="2" fillId="6" borderId="3" xfId="0" applyNumberFormat="1" applyFont="1" applyFill="1" applyBorder="1"/>
    <xf numFmtId="164" fontId="2" fillId="6" borderId="4" xfId="0" applyNumberFormat="1" applyFont="1" applyFill="1" applyBorder="1"/>
    <xf numFmtId="0" fontId="2" fillId="6" borderId="4" xfId="0" applyFont="1" applyFill="1" applyBorder="1"/>
    <xf numFmtId="0" fontId="2" fillId="6" borderId="5" xfId="0" applyFont="1" applyFill="1" applyBorder="1"/>
    <xf numFmtId="164" fontId="2" fillId="6" borderId="6" xfId="0" applyNumberFormat="1" applyFont="1" applyFill="1" applyBorder="1"/>
    <xf numFmtId="9" fontId="2" fillId="6" borderId="0" xfId="0" applyNumberFormat="1" applyFont="1" applyFill="1"/>
    <xf numFmtId="0" fontId="2" fillId="6" borderId="0" xfId="0" applyFont="1" applyFill="1"/>
    <xf numFmtId="0" fontId="2" fillId="6" borderId="7" xfId="0" applyFont="1" applyFill="1" applyBorder="1"/>
    <xf numFmtId="164" fontId="2" fillId="6" borderId="0" xfId="0" applyNumberFormat="1" applyFont="1" applyFill="1"/>
    <xf numFmtId="0" fontId="3" fillId="6" borderId="7" xfId="0" applyFont="1" applyFill="1" applyBorder="1"/>
    <xf numFmtId="165" fontId="2" fillId="6" borderId="8" xfId="1" applyNumberFormat="1" applyFont="1" applyFill="1" applyBorder="1"/>
    <xf numFmtId="165" fontId="2" fillId="6" borderId="6" xfId="1" applyNumberFormat="1" applyFont="1" applyFill="1" applyBorder="1"/>
    <xf numFmtId="15" fontId="2" fillId="6" borderId="0" xfId="0" applyNumberFormat="1" applyFont="1" applyFill="1"/>
    <xf numFmtId="0" fontId="2" fillId="6" borderId="9" xfId="0" applyFont="1" applyFill="1" applyBorder="1"/>
    <xf numFmtId="0" fontId="2" fillId="6" borderId="10" xfId="0" applyFont="1" applyFill="1" applyBorder="1"/>
    <xf numFmtId="0" fontId="3" fillId="6" borderId="10" xfId="0" applyFont="1" applyFill="1" applyBorder="1"/>
    <xf numFmtId="0" fontId="3" fillId="6" borderId="11" xfId="0" applyFont="1" applyFill="1" applyBorder="1"/>
    <xf numFmtId="0" fontId="3" fillId="0" borderId="0" xfId="0" applyFont="1" applyAlignment="1">
      <alignment horizontal="right"/>
    </xf>
    <xf numFmtId="164" fontId="2" fillId="7" borderId="0" xfId="0" applyNumberFormat="1" applyFont="1" applyFill="1"/>
    <xf numFmtId="0" fontId="3" fillId="7" borderId="0" xfId="0" applyFont="1" applyFill="1"/>
    <xf numFmtId="0" fontId="2" fillId="0" borderId="0" xfId="0" applyFont="1" applyAlignment="1">
      <alignment horizontal="left" vertical="center" indent="3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 vertical="center" indent="3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/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164" fontId="2" fillId="0" borderId="5" xfId="0" applyNumberFormat="1" applyFont="1" applyBorder="1" applyAlignment="1">
      <alignment horizontal="left"/>
    </xf>
    <xf numFmtId="164" fontId="2" fillId="0" borderId="7" xfId="0" applyNumberFormat="1" applyFont="1" applyBorder="1"/>
    <xf numFmtId="0" fontId="2" fillId="0" borderId="5" xfId="0" applyFont="1" applyBorder="1"/>
    <xf numFmtId="164" fontId="3" fillId="0" borderId="12" xfId="0" applyNumberFormat="1" applyFont="1" applyBorder="1"/>
    <xf numFmtId="164" fontId="3" fillId="0" borderId="7" xfId="0" applyNumberFormat="1" applyFont="1" applyBorder="1"/>
    <xf numFmtId="0" fontId="3" fillId="0" borderId="7" xfId="0" applyFont="1" applyBorder="1"/>
    <xf numFmtId="0" fontId="2" fillId="0" borderId="7" xfId="0" applyFont="1" applyBorder="1"/>
    <xf numFmtId="164" fontId="3" fillId="0" borderId="13" xfId="0" applyNumberFormat="1" applyFont="1" applyBorder="1"/>
    <xf numFmtId="164" fontId="3" fillId="0" borderId="10" xfId="0" applyNumberFormat="1" applyFont="1" applyBorder="1"/>
    <xf numFmtId="164" fontId="3" fillId="0" borderId="11" xfId="0" applyNumberFormat="1" applyFont="1" applyBorder="1"/>
    <xf numFmtId="0" fontId="3" fillId="0" borderId="11" xfId="0" applyFont="1" applyBorder="1"/>
    <xf numFmtId="164" fontId="2" fillId="0" borderId="9" xfId="0" applyNumberFormat="1" applyFont="1" applyBorder="1"/>
    <xf numFmtId="164" fontId="3" fillId="0" borderId="9" xfId="0" applyNumberFormat="1" applyFont="1" applyBorder="1"/>
    <xf numFmtId="14" fontId="2" fillId="0" borderId="0" xfId="0" applyNumberFormat="1" applyFont="1"/>
    <xf numFmtId="43" fontId="2" fillId="0" borderId="0" xfId="0" applyNumberFormat="1" applyFont="1"/>
    <xf numFmtId="8" fontId="2" fillId="0" borderId="0" xfId="1" applyNumberFormat="1" applyFont="1"/>
    <xf numFmtId="165" fontId="2" fillId="8" borderId="1" xfId="0" applyNumberFormat="1" applyFont="1" applyFill="1" applyBorder="1"/>
    <xf numFmtId="165" fontId="2" fillId="0" borderId="0" xfId="0" applyNumberFormat="1" applyFont="1"/>
    <xf numFmtId="9" fontId="2" fillId="0" borderId="0" xfId="2" applyFont="1"/>
    <xf numFmtId="165" fontId="2" fillId="0" borderId="0" xfId="1" applyNumberFormat="1" applyFont="1"/>
    <xf numFmtId="165" fontId="2" fillId="3" borderId="1" xfId="0" applyNumberFormat="1" applyFont="1" applyFill="1" applyBorder="1"/>
    <xf numFmtId="10" fontId="2" fillId="0" borderId="0" xfId="2" applyNumberFormat="1" applyFont="1"/>
    <xf numFmtId="165" fontId="2" fillId="4" borderId="1" xfId="1" applyNumberFormat="1" applyFont="1" applyFill="1" applyBorder="1"/>
    <xf numFmtId="165" fontId="2" fillId="0" borderId="0" xfId="1" applyNumberFormat="1" applyFont="1" applyBorder="1"/>
    <xf numFmtId="165" fontId="2" fillId="4" borderId="0" xfId="0" applyNumberFormat="1" applyFont="1" applyFill="1"/>
    <xf numFmtId="165" fontId="2" fillId="0" borderId="1" xfId="0" applyNumberFormat="1" applyFont="1" applyBorder="1"/>
    <xf numFmtId="165" fontId="2" fillId="6" borderId="1" xfId="1" applyNumberFormat="1" applyFont="1" applyFill="1" applyBorder="1"/>
    <xf numFmtId="165" fontId="2" fillId="6" borderId="0" xfId="1" applyNumberFormat="1" applyFont="1" applyFill="1"/>
    <xf numFmtId="14" fontId="2" fillId="6" borderId="0" xfId="0" applyNumberFormat="1" applyFont="1" applyFill="1"/>
    <xf numFmtId="165" fontId="2" fillId="6" borderId="1" xfId="0" applyNumberFormat="1" applyFont="1" applyFill="1" applyBorder="1"/>
    <xf numFmtId="0" fontId="2" fillId="6" borderId="0" xfId="0" applyFont="1" applyFill="1" applyAlignment="1">
      <alignment horizontal="center"/>
    </xf>
    <xf numFmtId="165" fontId="2" fillId="0" borderId="1" xfId="1" applyNumberFormat="1" applyFont="1" applyBorder="1"/>
    <xf numFmtId="10" fontId="2" fillId="0" borderId="0" xfId="0" applyNumberFormat="1" applyFont="1"/>
    <xf numFmtId="10" fontId="2" fillId="6" borderId="0" xfId="2" applyNumberFormat="1" applyFont="1" applyFill="1"/>
    <xf numFmtId="165" fontId="2" fillId="6" borderId="0" xfId="0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456C8-4B6C-2449-BBED-66B38A6F2DF5}">
  <dimension ref="A1:I232"/>
  <sheetViews>
    <sheetView zoomScale="150" zoomScaleNormal="150" workbookViewId="0">
      <selection activeCell="E1" sqref="E1"/>
    </sheetView>
  </sheetViews>
  <sheetFormatPr baseColWidth="10" defaultRowHeight="18"/>
  <cols>
    <col min="1" max="1" width="5.75" style="1" customWidth="1"/>
    <col min="2" max="3" width="14" style="1" customWidth="1"/>
    <col min="4" max="4" width="18.75" style="1" customWidth="1"/>
    <col min="5" max="7" width="11.125" style="1" customWidth="1"/>
    <col min="8" max="16384" width="10.625" style="1"/>
  </cols>
  <sheetData>
    <row r="1" spans="1:8">
      <c r="A1" s="3" t="s">
        <v>89</v>
      </c>
      <c r="C1" s="56" t="s">
        <v>88</v>
      </c>
      <c r="D1" s="2"/>
      <c r="E1" s="1" t="s">
        <v>87</v>
      </c>
      <c r="F1" s="2"/>
      <c r="G1" s="2"/>
    </row>
    <row r="2" spans="1:8">
      <c r="B2" s="55"/>
      <c r="C2" s="2"/>
      <c r="D2" s="2"/>
      <c r="E2" s="2"/>
      <c r="F2" s="2"/>
      <c r="G2" s="2"/>
    </row>
    <row r="3" spans="1:8">
      <c r="A3" s="3" t="s">
        <v>86</v>
      </c>
      <c r="B3" s="54"/>
      <c r="C3" s="2"/>
      <c r="D3" s="2"/>
      <c r="E3" s="2"/>
      <c r="F3" s="2"/>
      <c r="G3" s="2"/>
    </row>
    <row r="4" spans="1:8">
      <c r="A4" s="53">
        <v>1</v>
      </c>
      <c r="B4" s="52" t="s">
        <v>85</v>
      </c>
      <c r="C4" s="51"/>
      <c r="D4" s="51"/>
      <c r="E4" s="51"/>
      <c r="F4" s="2"/>
      <c r="G4" s="2"/>
      <c r="H4" s="2"/>
    </row>
    <row r="5" spans="1:8">
      <c r="A5" s="53"/>
      <c r="B5" s="52"/>
      <c r="C5" s="51"/>
      <c r="D5" s="51"/>
      <c r="E5" s="51"/>
      <c r="F5" s="2"/>
      <c r="G5" s="2"/>
      <c r="H5" s="2"/>
    </row>
    <row r="6" spans="1:8">
      <c r="A6" s="53">
        <v>2</v>
      </c>
      <c r="B6" s="52" t="s">
        <v>84</v>
      </c>
      <c r="C6" s="51"/>
      <c r="D6" s="51"/>
      <c r="E6" s="51"/>
      <c r="F6" s="48"/>
      <c r="G6" s="48"/>
      <c r="H6" s="2"/>
    </row>
    <row r="7" spans="1:8">
      <c r="B7" s="50"/>
      <c r="C7" s="48"/>
      <c r="D7" s="48"/>
      <c r="E7" s="48"/>
      <c r="F7" s="48"/>
      <c r="G7" s="48"/>
      <c r="H7" s="2"/>
    </row>
    <row r="8" spans="1:8">
      <c r="A8" s="1">
        <v>3</v>
      </c>
      <c r="B8" s="50" t="s">
        <v>83</v>
      </c>
      <c r="C8" s="48"/>
      <c r="D8" s="48"/>
      <c r="E8" s="48"/>
      <c r="F8" s="2"/>
      <c r="G8" s="2"/>
      <c r="H8" s="2"/>
    </row>
    <row r="9" spans="1:8">
      <c r="B9" s="50"/>
      <c r="C9" s="48"/>
      <c r="D9" s="48"/>
      <c r="E9" s="48"/>
      <c r="F9" s="2"/>
      <c r="G9" s="2"/>
      <c r="H9" s="2"/>
    </row>
    <row r="10" spans="1:8">
      <c r="A10" s="1">
        <v>4</v>
      </c>
      <c r="B10" s="50" t="s">
        <v>82</v>
      </c>
      <c r="C10" s="48"/>
      <c r="D10" s="48"/>
      <c r="E10" s="48"/>
      <c r="F10" s="48"/>
      <c r="G10" s="48"/>
      <c r="H10" s="2"/>
    </row>
    <row r="11" spans="1:8">
      <c r="B11" s="2" t="s">
        <v>81</v>
      </c>
      <c r="D11" s="2"/>
      <c r="E11" s="2"/>
      <c r="F11" s="2"/>
      <c r="G11" s="2"/>
      <c r="H11" s="2"/>
    </row>
    <row r="12" spans="1:8">
      <c r="B12" s="2"/>
      <c r="D12" s="2"/>
      <c r="E12" s="2"/>
      <c r="F12" s="2"/>
      <c r="G12" s="2"/>
      <c r="H12" s="2"/>
    </row>
    <row r="13" spans="1:8">
      <c r="A13" s="1">
        <v>5</v>
      </c>
      <c r="B13" s="50" t="s">
        <v>80</v>
      </c>
      <c r="C13" s="48"/>
      <c r="D13" s="48"/>
      <c r="E13" s="48"/>
      <c r="F13" s="2"/>
      <c r="G13" s="2"/>
      <c r="H13" s="2"/>
    </row>
    <row r="14" spans="1:8">
      <c r="B14" s="50"/>
      <c r="C14" s="48"/>
      <c r="D14" s="48"/>
      <c r="E14" s="48"/>
      <c r="F14" s="2"/>
      <c r="G14" s="2"/>
      <c r="H14" s="2"/>
    </row>
    <row r="15" spans="1:8">
      <c r="A15" s="1">
        <v>6</v>
      </c>
      <c r="B15" s="50" t="s">
        <v>79</v>
      </c>
      <c r="C15" s="48"/>
      <c r="D15" s="2"/>
      <c r="E15" s="2"/>
      <c r="F15" s="2"/>
      <c r="G15" s="2"/>
      <c r="H15" s="2"/>
    </row>
    <row r="16" spans="1:8">
      <c r="A16" s="49"/>
      <c r="B16" s="48"/>
      <c r="C16" s="2"/>
      <c r="D16" s="2"/>
      <c r="E16" s="2"/>
      <c r="F16" s="2"/>
      <c r="G16" s="2"/>
    </row>
    <row r="17" spans="1:8">
      <c r="A17" s="47"/>
      <c r="B17" s="46"/>
      <c r="C17" s="46"/>
      <c r="D17" s="46"/>
      <c r="E17" s="46"/>
      <c r="F17" s="46"/>
      <c r="G17" s="46"/>
    </row>
    <row r="18" spans="1:8">
      <c r="A18" s="45">
        <v>1</v>
      </c>
      <c r="B18" s="2" t="s">
        <v>78</v>
      </c>
      <c r="C18" s="2"/>
      <c r="D18" s="2"/>
      <c r="E18" s="2"/>
      <c r="F18" s="2"/>
      <c r="G18" s="2"/>
    </row>
    <row r="19" spans="1:8">
      <c r="A19" s="45"/>
      <c r="B19" s="2" t="s">
        <v>77</v>
      </c>
      <c r="C19" s="2"/>
      <c r="D19" s="2"/>
      <c r="E19" s="2"/>
      <c r="F19" s="2"/>
      <c r="G19" s="2"/>
    </row>
    <row r="20" spans="1:8">
      <c r="A20" s="45"/>
      <c r="B20" s="2"/>
      <c r="C20" s="2"/>
      <c r="D20" s="2"/>
      <c r="E20" s="2"/>
      <c r="F20" s="2"/>
      <c r="G20" s="2"/>
    </row>
    <row r="21" spans="1:8">
      <c r="A21" s="45">
        <v>2</v>
      </c>
      <c r="B21" s="2" t="s">
        <v>76</v>
      </c>
      <c r="C21" s="2"/>
      <c r="D21" s="2"/>
      <c r="E21" s="2"/>
      <c r="F21" s="2"/>
      <c r="G21" s="2"/>
    </row>
    <row r="22" spans="1:8">
      <c r="B22" s="3"/>
      <c r="C22" s="2"/>
      <c r="D22" s="2"/>
      <c r="E22" s="2"/>
      <c r="F22" s="2"/>
      <c r="G22" s="2"/>
      <c r="H22" s="2"/>
    </row>
    <row r="23" spans="1:8">
      <c r="B23" s="3" t="s">
        <v>75</v>
      </c>
      <c r="C23" s="3"/>
      <c r="D23" s="3"/>
      <c r="E23" s="3"/>
      <c r="H23" s="2"/>
    </row>
    <row r="24" spans="1:8">
      <c r="H24" s="2"/>
    </row>
    <row r="25" spans="1:8">
      <c r="B25" s="44" t="s">
        <v>74</v>
      </c>
      <c r="C25" s="43"/>
      <c r="D25" s="42" t="s">
        <v>73</v>
      </c>
      <c r="E25" s="42"/>
      <c r="F25" s="41"/>
      <c r="H25" s="2"/>
    </row>
    <row r="26" spans="1:8">
      <c r="B26" s="37">
        <v>2016</v>
      </c>
      <c r="C26" s="40" t="s">
        <v>67</v>
      </c>
      <c r="D26" s="34"/>
      <c r="E26" s="34"/>
      <c r="F26" s="39">
        <v>500000</v>
      </c>
      <c r="G26" s="2"/>
    </row>
    <row r="27" spans="1:8">
      <c r="B27" s="37"/>
      <c r="C27" s="34" t="s">
        <v>65</v>
      </c>
      <c r="D27" s="34"/>
      <c r="E27" s="34"/>
      <c r="F27" s="39">
        <v>400000</v>
      </c>
      <c r="G27" s="2"/>
    </row>
    <row r="28" spans="1:8">
      <c r="B28" s="37"/>
      <c r="C28" s="34" t="s">
        <v>63</v>
      </c>
      <c r="D28" s="34"/>
      <c r="E28" s="34"/>
      <c r="F28" s="39">
        <v>600000</v>
      </c>
      <c r="G28" s="2"/>
    </row>
    <row r="29" spans="1:8">
      <c r="B29" s="37"/>
      <c r="C29" s="34"/>
      <c r="D29" s="34"/>
      <c r="E29" s="34"/>
      <c r="F29" s="38">
        <v>1500000</v>
      </c>
      <c r="G29" s="2"/>
    </row>
    <row r="30" spans="1:8">
      <c r="B30" s="35"/>
      <c r="C30" s="34"/>
      <c r="D30" s="34"/>
      <c r="E30" s="34"/>
      <c r="F30" s="39"/>
      <c r="G30" s="2"/>
    </row>
    <row r="31" spans="1:8">
      <c r="B31" s="37">
        <v>2017</v>
      </c>
      <c r="C31" s="34" t="s">
        <v>31</v>
      </c>
      <c r="D31" s="34"/>
      <c r="E31" s="34"/>
      <c r="F31" s="39">
        <v>600000</v>
      </c>
      <c r="G31" s="2"/>
    </row>
    <row r="32" spans="1:8">
      <c r="B32" s="37"/>
      <c r="C32" s="34" t="s">
        <v>29</v>
      </c>
      <c r="D32" s="34"/>
      <c r="E32" s="34"/>
      <c r="F32" s="39">
        <v>300000</v>
      </c>
      <c r="G32" s="2"/>
    </row>
    <row r="33" spans="2:8">
      <c r="B33" s="37"/>
      <c r="C33" s="34"/>
      <c r="D33" s="34"/>
      <c r="E33" s="34"/>
      <c r="F33" s="38">
        <v>900000</v>
      </c>
      <c r="G33" s="2"/>
    </row>
    <row r="34" spans="2:8">
      <c r="B34" s="37" t="s">
        <v>48</v>
      </c>
      <c r="C34" s="34" t="s">
        <v>14</v>
      </c>
      <c r="D34" s="34"/>
      <c r="E34" s="36"/>
      <c r="F34" s="32"/>
      <c r="G34" s="2"/>
    </row>
    <row r="35" spans="2:8">
      <c r="B35" s="35"/>
      <c r="C35" s="34"/>
      <c r="D35" s="34" t="s">
        <v>13</v>
      </c>
      <c r="E35" s="33">
        <v>0.08</v>
      </c>
      <c r="F35" s="32">
        <v>1000000</v>
      </c>
      <c r="G35" s="2"/>
    </row>
    <row r="36" spans="2:8">
      <c r="B36" s="35"/>
      <c r="C36" s="34"/>
      <c r="D36" s="34"/>
      <c r="E36" s="36"/>
      <c r="F36" s="32"/>
      <c r="G36" s="2"/>
    </row>
    <row r="37" spans="2:8">
      <c r="B37" s="35"/>
      <c r="C37" s="34" t="s">
        <v>12</v>
      </c>
      <c r="D37" s="34"/>
      <c r="E37" s="36"/>
      <c r="F37" s="32"/>
      <c r="G37" s="2"/>
    </row>
    <row r="38" spans="2:8">
      <c r="B38" s="35"/>
      <c r="C38" s="34"/>
      <c r="D38" s="34" t="s">
        <v>11</v>
      </c>
      <c r="E38" s="33">
        <v>0.06</v>
      </c>
      <c r="F38" s="32">
        <v>2000000</v>
      </c>
      <c r="G38" s="2"/>
    </row>
    <row r="39" spans="2:8">
      <c r="B39" s="35"/>
      <c r="C39" s="34"/>
      <c r="D39" s="34" t="s">
        <v>10</v>
      </c>
      <c r="E39" s="33">
        <v>0.12</v>
      </c>
      <c r="F39" s="32">
        <v>4000000</v>
      </c>
      <c r="G39" s="2"/>
    </row>
    <row r="40" spans="2:8">
      <c r="B40" s="31"/>
      <c r="C40" s="30"/>
      <c r="D40" s="30"/>
      <c r="E40" s="29"/>
      <c r="F40" s="28"/>
      <c r="G40" s="2"/>
    </row>
    <row r="41" spans="2:8">
      <c r="F41" s="2"/>
      <c r="G41" s="2"/>
      <c r="H41" s="2"/>
    </row>
    <row r="42" spans="2:8">
      <c r="B42" s="3" t="s">
        <v>39</v>
      </c>
      <c r="C42" s="3"/>
      <c r="D42" s="3"/>
      <c r="E42" s="3"/>
      <c r="F42" s="2"/>
      <c r="G42" s="2"/>
      <c r="H42" s="2"/>
    </row>
    <row r="43" spans="2:8">
      <c r="B43" s="3"/>
      <c r="F43" s="2"/>
      <c r="G43" s="2"/>
      <c r="H43" s="2"/>
    </row>
    <row r="44" spans="2:8">
      <c r="B44" s="1" t="s">
        <v>72</v>
      </c>
      <c r="F44" s="2"/>
      <c r="H44" s="2"/>
    </row>
    <row r="45" spans="2:8">
      <c r="B45" s="1" t="s">
        <v>71</v>
      </c>
      <c r="G45" s="2"/>
      <c r="H45" s="2"/>
    </row>
    <row r="46" spans="2:8">
      <c r="B46" s="1" t="s">
        <v>70</v>
      </c>
      <c r="D46" s="27" t="s">
        <v>69</v>
      </c>
      <c r="E46" s="2"/>
      <c r="F46" s="2"/>
      <c r="G46" s="2"/>
      <c r="H46" s="2"/>
    </row>
    <row r="47" spans="2:8">
      <c r="E47" s="2"/>
      <c r="F47" s="2"/>
      <c r="G47" s="2"/>
      <c r="H47" s="2"/>
    </row>
    <row r="48" spans="2:8">
      <c r="B48" s="17">
        <v>2016</v>
      </c>
      <c r="E48" s="2"/>
      <c r="F48" s="2"/>
      <c r="G48" s="2"/>
      <c r="H48" s="2"/>
    </row>
    <row r="49" spans="1:8">
      <c r="A49" s="3"/>
      <c r="B49" s="8"/>
      <c r="C49" s="8"/>
      <c r="D49" s="12" t="s">
        <v>38</v>
      </c>
      <c r="F49" s="12" t="s">
        <v>37</v>
      </c>
      <c r="G49" s="2"/>
    </row>
    <row r="50" spans="1:8">
      <c r="B50" s="8" t="s">
        <v>68</v>
      </c>
      <c r="C50" s="8" t="s">
        <v>36</v>
      </c>
      <c r="D50" s="12" t="s">
        <v>35</v>
      </c>
      <c r="F50" s="12" t="s">
        <v>34</v>
      </c>
      <c r="G50" s="2"/>
    </row>
    <row r="51" spans="1:8">
      <c r="D51" s="15"/>
      <c r="F51" s="2"/>
      <c r="G51" s="2"/>
    </row>
    <row r="52" spans="1:8">
      <c r="B52" s="26" t="s">
        <v>67</v>
      </c>
      <c r="C52" s="2">
        <v>500000</v>
      </c>
      <c r="D52" s="24">
        <v>12</v>
      </c>
      <c r="E52" s="14" t="s">
        <v>66</v>
      </c>
      <c r="F52" s="2">
        <f>C52*D52/12</f>
        <v>500000</v>
      </c>
      <c r="G52" s="2"/>
    </row>
    <row r="53" spans="1:8">
      <c r="B53" s="1" t="s">
        <v>65</v>
      </c>
      <c r="C53" s="2">
        <v>400000</v>
      </c>
      <c r="D53" s="24">
        <v>9</v>
      </c>
      <c r="E53" s="25" t="s">
        <v>64</v>
      </c>
      <c r="F53" s="2">
        <f>C53*D53/12</f>
        <v>300000</v>
      </c>
      <c r="G53" s="2"/>
    </row>
    <row r="54" spans="1:8">
      <c r="B54" s="1" t="s">
        <v>63</v>
      </c>
      <c r="C54" s="2">
        <v>600000</v>
      </c>
      <c r="D54" s="24">
        <v>3</v>
      </c>
      <c r="E54" s="14" t="s">
        <v>62</v>
      </c>
      <c r="F54" s="2">
        <f>C54*D54/12</f>
        <v>150000</v>
      </c>
      <c r="G54" s="2"/>
    </row>
    <row r="55" spans="1:8">
      <c r="B55" s="3" t="s">
        <v>61</v>
      </c>
      <c r="C55" s="3"/>
      <c r="D55" s="3"/>
      <c r="E55" s="3"/>
      <c r="F55" s="23">
        <f>SUM(F52:F54)</f>
        <v>950000</v>
      </c>
      <c r="G55" s="2"/>
    </row>
    <row r="56" spans="1:8">
      <c r="C56" s="3"/>
      <c r="E56" s="2"/>
      <c r="F56" s="15"/>
      <c r="G56" s="2"/>
      <c r="H56" s="2"/>
    </row>
    <row r="57" spans="1:8">
      <c r="B57" s="3" t="s">
        <v>26</v>
      </c>
      <c r="C57" s="3"/>
      <c r="D57" s="3"/>
      <c r="E57" s="3"/>
      <c r="F57" s="2"/>
      <c r="G57" s="2"/>
      <c r="H57" s="2"/>
    </row>
    <row r="58" spans="1:8">
      <c r="B58" s="3"/>
      <c r="C58" s="3"/>
      <c r="F58" s="2"/>
      <c r="G58" s="2"/>
      <c r="H58" s="2"/>
    </row>
    <row r="59" spans="1:8">
      <c r="B59" s="3" t="s">
        <v>60</v>
      </c>
      <c r="D59" s="3"/>
      <c r="E59" s="3"/>
      <c r="F59" s="3"/>
      <c r="G59" s="3"/>
      <c r="H59" s="2"/>
    </row>
    <row r="60" spans="1:8">
      <c r="B60" s="3"/>
      <c r="E60" s="2"/>
      <c r="F60" s="2"/>
      <c r="G60" s="2"/>
      <c r="H60" s="2"/>
    </row>
    <row r="61" spans="1:8">
      <c r="B61" s="3"/>
      <c r="D61" s="4"/>
      <c r="E61" s="2"/>
      <c r="F61" s="2"/>
      <c r="G61" s="2"/>
    </row>
    <row r="62" spans="1:8">
      <c r="B62" s="3"/>
      <c r="D62" s="12"/>
      <c r="E62" s="12"/>
      <c r="F62" s="2"/>
      <c r="G62" s="2"/>
    </row>
    <row r="63" spans="1:8">
      <c r="B63" s="3">
        <v>2016</v>
      </c>
      <c r="D63" s="8" t="s">
        <v>25</v>
      </c>
      <c r="E63" s="8" t="s">
        <v>24</v>
      </c>
      <c r="F63" s="8" t="s">
        <v>23</v>
      </c>
      <c r="G63" s="2"/>
    </row>
    <row r="64" spans="1:8">
      <c r="A64" s="3"/>
      <c r="E64" s="2"/>
      <c r="G64" s="2"/>
    </row>
    <row r="65" spans="1:8">
      <c r="A65" s="3"/>
      <c r="B65" s="1" t="s">
        <v>22</v>
      </c>
      <c r="D65" s="2">
        <v>950000</v>
      </c>
      <c r="E65" s="7">
        <v>0.08</v>
      </c>
      <c r="F65" s="2">
        <f>D65*E65</f>
        <v>76000</v>
      </c>
      <c r="G65" s="2"/>
    </row>
    <row r="66" spans="1:8">
      <c r="A66" s="3"/>
      <c r="B66" s="1" t="s">
        <v>21</v>
      </c>
      <c r="D66" s="2">
        <v>0</v>
      </c>
      <c r="E66" s="22">
        <v>0.1</v>
      </c>
      <c r="F66" s="2"/>
      <c r="G66" s="2"/>
    </row>
    <row r="67" spans="1:8">
      <c r="A67" s="3"/>
      <c r="E67" s="2"/>
      <c r="F67" s="2"/>
      <c r="G67" s="2"/>
    </row>
    <row r="68" spans="1:8" ht="19" thickBot="1">
      <c r="A68" s="3"/>
      <c r="D68" s="10">
        <f>F55</f>
        <v>950000</v>
      </c>
      <c r="E68" s="2"/>
      <c r="F68" s="21">
        <f>F65</f>
        <v>76000</v>
      </c>
    </row>
    <row r="69" spans="1:8" ht="19" thickTop="1">
      <c r="A69" s="3"/>
      <c r="D69" s="2"/>
      <c r="E69" s="2"/>
      <c r="F69" s="18" t="s">
        <v>20</v>
      </c>
      <c r="G69" s="2"/>
    </row>
    <row r="70" spans="1:8">
      <c r="A70" s="3"/>
      <c r="D70" s="2"/>
      <c r="E70" s="2"/>
      <c r="F70" s="2"/>
      <c r="G70" s="2"/>
    </row>
    <row r="71" spans="1:8">
      <c r="B71" s="3" t="s">
        <v>59</v>
      </c>
      <c r="C71" s="3"/>
      <c r="D71" s="3"/>
      <c r="E71" s="3"/>
      <c r="F71" s="3"/>
      <c r="G71" s="2"/>
    </row>
    <row r="72" spans="1:8">
      <c r="C72" s="1" t="s">
        <v>58</v>
      </c>
      <c r="D72" s="2"/>
      <c r="E72" s="2"/>
      <c r="F72" s="2"/>
      <c r="H72" s="2"/>
    </row>
    <row r="73" spans="1:8">
      <c r="B73" s="1" t="s">
        <v>57</v>
      </c>
      <c r="D73" s="2" t="s">
        <v>56</v>
      </c>
      <c r="E73" s="2"/>
      <c r="F73" s="2" t="s">
        <v>55</v>
      </c>
      <c r="H73" s="2"/>
    </row>
    <row r="74" spans="1:8">
      <c r="B74" s="1" t="s">
        <v>54</v>
      </c>
      <c r="C74" s="1" t="s">
        <v>53</v>
      </c>
      <c r="D74" s="2" t="s">
        <v>52</v>
      </c>
      <c r="E74" s="2"/>
      <c r="F74" s="2" t="s">
        <v>51</v>
      </c>
      <c r="H74" s="2"/>
    </row>
    <row r="75" spans="1:8">
      <c r="D75" s="2"/>
      <c r="E75" s="2"/>
      <c r="F75" s="2"/>
      <c r="H75" s="2"/>
    </row>
    <row r="76" spans="1:8">
      <c r="B76" s="2">
        <v>2000000</v>
      </c>
      <c r="C76" s="7">
        <v>0.06</v>
      </c>
      <c r="D76" s="2">
        <v>12</v>
      </c>
      <c r="E76" s="2"/>
      <c r="F76" s="2">
        <f>B76*C76</f>
        <v>120000</v>
      </c>
      <c r="H76" s="2"/>
    </row>
    <row r="77" spans="1:8">
      <c r="B77" s="2">
        <v>4000000</v>
      </c>
      <c r="C77" s="7">
        <v>0.12</v>
      </c>
      <c r="D77" s="2">
        <v>12</v>
      </c>
      <c r="E77" s="2"/>
      <c r="F77" s="2">
        <f>B77*C77</f>
        <v>480000</v>
      </c>
      <c r="H77" s="2"/>
    </row>
    <row r="78" spans="1:8" ht="19" thickBot="1">
      <c r="B78" s="21">
        <f>SUM(B76:B77)</f>
        <v>6000000</v>
      </c>
      <c r="D78" s="2"/>
      <c r="E78" s="2"/>
      <c r="F78" s="21">
        <f>SUM(F76:F77)</f>
        <v>600000</v>
      </c>
      <c r="H78" s="2"/>
    </row>
    <row r="79" spans="1:8" ht="19" thickTop="1">
      <c r="B79" s="2"/>
      <c r="D79" s="2"/>
      <c r="E79" s="2"/>
      <c r="F79" s="2"/>
      <c r="H79" s="2"/>
    </row>
    <row r="80" spans="1:8">
      <c r="B80" s="3" t="s">
        <v>50</v>
      </c>
      <c r="C80" s="4"/>
      <c r="D80" s="4"/>
      <c r="E80" s="4"/>
      <c r="F80" s="20">
        <f>F78/B78</f>
        <v>0.1</v>
      </c>
      <c r="H80" s="2"/>
    </row>
    <row r="81" spans="2:8">
      <c r="D81" s="2"/>
      <c r="E81" s="2"/>
      <c r="F81" s="2"/>
      <c r="H81" s="2"/>
    </row>
    <row r="82" spans="2:8">
      <c r="D82" s="2"/>
      <c r="F82" s="2"/>
      <c r="G82" s="2"/>
      <c r="H82" s="2"/>
    </row>
    <row r="83" spans="2:8">
      <c r="B83" s="3" t="s">
        <v>49</v>
      </c>
      <c r="C83" s="3"/>
      <c r="D83" s="3"/>
      <c r="F83" s="2"/>
      <c r="G83" s="2"/>
      <c r="H83" s="2"/>
    </row>
    <row r="84" spans="2:8">
      <c r="B84" s="3" t="s">
        <v>48</v>
      </c>
      <c r="D84" s="2"/>
      <c r="F84" s="2"/>
      <c r="G84" s="2"/>
      <c r="H84" s="2"/>
    </row>
    <row r="85" spans="2:8">
      <c r="D85" s="2"/>
      <c r="E85" s="2"/>
      <c r="F85" s="8" t="s">
        <v>16</v>
      </c>
      <c r="G85" s="2"/>
    </row>
    <row r="86" spans="2:8">
      <c r="D86" s="2"/>
      <c r="E86" s="2"/>
      <c r="F86" s="8" t="s">
        <v>15</v>
      </c>
      <c r="G86" s="2"/>
    </row>
    <row r="87" spans="2:8">
      <c r="B87" s="1" t="s">
        <v>14</v>
      </c>
      <c r="D87" s="2"/>
      <c r="E87" s="2"/>
      <c r="G87" s="2"/>
    </row>
    <row r="88" spans="2:8">
      <c r="C88" s="1" t="s">
        <v>13</v>
      </c>
      <c r="D88" s="7">
        <v>0.08</v>
      </c>
      <c r="E88" s="2">
        <v>1000000</v>
      </c>
      <c r="F88" s="4">
        <f>D88*E88</f>
        <v>80000</v>
      </c>
      <c r="G88" s="2"/>
    </row>
    <row r="89" spans="2:8">
      <c r="D89" s="2"/>
      <c r="E89" s="2"/>
      <c r="F89" s="4"/>
      <c r="G89" s="2"/>
    </row>
    <row r="90" spans="2:8">
      <c r="B90" s="1" t="s">
        <v>12</v>
      </c>
      <c r="D90" s="2"/>
      <c r="E90" s="2"/>
      <c r="F90" s="4"/>
      <c r="G90" s="2"/>
    </row>
    <row r="91" spans="2:8">
      <c r="C91" s="1" t="s">
        <v>11</v>
      </c>
      <c r="D91" s="7">
        <v>0.06</v>
      </c>
      <c r="E91" s="2">
        <v>2000000</v>
      </c>
      <c r="F91" s="4">
        <f>D91*E91</f>
        <v>120000</v>
      </c>
      <c r="G91" s="2"/>
    </row>
    <row r="92" spans="2:8">
      <c r="C92" s="1" t="s">
        <v>10</v>
      </c>
      <c r="D92" s="7">
        <v>0.12</v>
      </c>
      <c r="E92" s="2">
        <v>4000000</v>
      </c>
      <c r="F92" s="4">
        <f>D92*E92</f>
        <v>480000</v>
      </c>
      <c r="G92" s="2"/>
    </row>
    <row r="93" spans="2:8" ht="19" thickBot="1">
      <c r="C93" s="4" t="s">
        <v>9</v>
      </c>
      <c r="D93" s="4"/>
      <c r="E93" s="2"/>
      <c r="F93" s="19">
        <f>SUM(F88:F92)</f>
        <v>680000</v>
      </c>
      <c r="G93" s="2"/>
    </row>
    <row r="94" spans="2:8" ht="19" thickTop="1">
      <c r="D94" s="2"/>
      <c r="E94" s="2"/>
      <c r="F94" s="18" t="s">
        <v>47</v>
      </c>
      <c r="G94" s="2"/>
    </row>
    <row r="95" spans="2:8">
      <c r="D95" s="2"/>
      <c r="E95" s="2"/>
      <c r="F95" s="2"/>
      <c r="G95" s="2"/>
    </row>
    <row r="96" spans="2:8">
      <c r="D96" s="4"/>
      <c r="E96" s="2"/>
      <c r="F96" s="2"/>
      <c r="G96" s="2"/>
      <c r="H96" s="2"/>
    </row>
    <row r="97" spans="2:8">
      <c r="B97" s="3" t="s">
        <v>46</v>
      </c>
      <c r="C97" s="3"/>
      <c r="D97" s="3"/>
      <c r="E97" s="3"/>
      <c r="F97" s="3"/>
      <c r="G97" s="3"/>
      <c r="H97" s="2"/>
    </row>
    <row r="98" spans="2:8">
      <c r="B98" s="3"/>
      <c r="C98" s="3"/>
      <c r="E98" s="4"/>
      <c r="F98" s="2"/>
      <c r="G98" s="2"/>
      <c r="H98" s="2"/>
    </row>
    <row r="99" spans="2:8">
      <c r="C99" s="2"/>
      <c r="E99" s="4"/>
      <c r="F99" s="2" t="str">
        <f>"Avoidable is "&amp;TEXT(F68,"$#,###")</f>
        <v>Avoidable is $76,000</v>
      </c>
      <c r="G99" s="2"/>
      <c r="H99" s="2"/>
    </row>
    <row r="100" spans="2:8" ht="19" thickBot="1">
      <c r="B100" s="3" t="s">
        <v>45</v>
      </c>
      <c r="C100" s="4"/>
      <c r="D100" s="4"/>
      <c r="E100" s="5">
        <v>76000</v>
      </c>
      <c r="F100" s="2" t="str">
        <f>"Actual is "&amp;TEXT(F93,"$#,###")</f>
        <v>Actual is $680,000</v>
      </c>
      <c r="G100" s="2"/>
      <c r="H100" s="2"/>
    </row>
    <row r="101" spans="2:8" ht="19" thickTop="1">
      <c r="D101" s="4"/>
      <c r="E101" s="2"/>
      <c r="F101" s="2"/>
      <c r="G101" s="2"/>
      <c r="H101" s="2"/>
    </row>
    <row r="102" spans="2:8">
      <c r="D102" s="4"/>
      <c r="E102" s="2"/>
      <c r="F102" s="2"/>
      <c r="G102" s="2"/>
      <c r="H102" s="2"/>
    </row>
    <row r="103" spans="2:8">
      <c r="B103" s="3" t="s">
        <v>44</v>
      </c>
      <c r="C103" s="4"/>
      <c r="D103" s="4"/>
      <c r="E103" s="4"/>
      <c r="F103" s="2"/>
      <c r="G103" s="2"/>
      <c r="H103" s="2"/>
    </row>
    <row r="104" spans="2:8">
      <c r="B104" s="3" t="s">
        <v>43</v>
      </c>
      <c r="C104" s="2"/>
      <c r="E104" s="2"/>
      <c r="F104" s="2"/>
      <c r="G104" s="2"/>
      <c r="H104" s="2"/>
    </row>
    <row r="105" spans="2:8">
      <c r="B105" s="3"/>
      <c r="C105" s="2"/>
      <c r="E105" s="2"/>
      <c r="F105" s="2"/>
      <c r="G105" s="2"/>
      <c r="H105" s="2"/>
    </row>
    <row r="106" spans="2:8">
      <c r="B106" s="3"/>
      <c r="C106" s="2"/>
      <c r="E106" s="2"/>
      <c r="F106" s="2"/>
      <c r="G106" s="2"/>
      <c r="H106" s="2"/>
    </row>
    <row r="107" spans="2:8">
      <c r="B107" s="17">
        <v>2017</v>
      </c>
      <c r="C107" s="4" t="s">
        <v>42</v>
      </c>
      <c r="D107" s="4"/>
      <c r="E107" s="4"/>
      <c r="F107" s="4"/>
      <c r="G107" s="2"/>
      <c r="H107" s="2"/>
    </row>
    <row r="108" spans="2:8">
      <c r="B108" s="3"/>
      <c r="C108" s="4"/>
      <c r="E108" s="2"/>
      <c r="F108" s="2"/>
      <c r="G108" s="2"/>
      <c r="H108" s="2"/>
    </row>
    <row r="109" spans="2:8">
      <c r="B109" s="3" t="s">
        <v>41</v>
      </c>
      <c r="C109" s="3"/>
      <c r="E109" s="2"/>
      <c r="F109" s="2"/>
      <c r="G109" s="12" t="s">
        <v>40</v>
      </c>
      <c r="H109" s="2"/>
    </row>
    <row r="110" spans="2:8">
      <c r="B110" s="3"/>
      <c r="E110" s="2"/>
      <c r="F110" s="2"/>
      <c r="G110" s="12"/>
      <c r="H110" s="2"/>
    </row>
    <row r="111" spans="2:8">
      <c r="B111" s="3" t="s">
        <v>39</v>
      </c>
      <c r="C111" s="3"/>
      <c r="D111" s="3"/>
      <c r="E111" s="3"/>
      <c r="F111" s="2"/>
      <c r="G111" s="12"/>
      <c r="H111" s="2"/>
    </row>
    <row r="112" spans="2:8">
      <c r="B112" s="3"/>
      <c r="C112" s="3"/>
      <c r="E112" s="2"/>
      <c r="F112" s="2"/>
      <c r="G112" s="12"/>
      <c r="H112" s="2"/>
    </row>
    <row r="113" spans="2:8">
      <c r="B113" s="3"/>
      <c r="C113" s="8"/>
      <c r="D113" s="12" t="s">
        <v>38</v>
      </c>
      <c r="F113" s="12" t="s">
        <v>37</v>
      </c>
      <c r="G113" s="2"/>
    </row>
    <row r="114" spans="2:8">
      <c r="B114" s="3"/>
      <c r="C114" s="8" t="s">
        <v>36</v>
      </c>
      <c r="D114" s="12" t="s">
        <v>35</v>
      </c>
      <c r="F114" s="12" t="s">
        <v>34</v>
      </c>
      <c r="G114" s="2"/>
    </row>
    <row r="115" spans="2:8" ht="20" customHeight="1">
      <c r="B115" s="16" t="s">
        <v>33</v>
      </c>
      <c r="G115" s="2"/>
    </row>
    <row r="116" spans="2:8">
      <c r="B116" s="16"/>
      <c r="C116" s="2">
        <v>1576000</v>
      </c>
      <c r="D116" s="15">
        <v>6</v>
      </c>
      <c r="E116" s="14" t="s">
        <v>32</v>
      </c>
      <c r="F116" s="2">
        <f>C116*D116/12</f>
        <v>788000</v>
      </c>
      <c r="G116" s="2"/>
    </row>
    <row r="117" spans="2:8">
      <c r="D117" s="15"/>
      <c r="F117" s="2"/>
      <c r="G117" s="2"/>
    </row>
    <row r="118" spans="2:8">
      <c r="B118" s="1" t="s">
        <v>31</v>
      </c>
      <c r="C118" s="2">
        <v>600000</v>
      </c>
      <c r="D118" s="15">
        <v>5</v>
      </c>
      <c r="E118" s="14" t="s">
        <v>30</v>
      </c>
      <c r="F118" s="2">
        <f>C118*D118/12</f>
        <v>250000</v>
      </c>
      <c r="G118" s="2"/>
    </row>
    <row r="119" spans="2:8">
      <c r="B119" s="1" t="s">
        <v>29</v>
      </c>
      <c r="C119" s="2">
        <v>300000</v>
      </c>
      <c r="D119" s="15">
        <v>2</v>
      </c>
      <c r="E119" s="14" t="s">
        <v>28</v>
      </c>
      <c r="F119" s="2">
        <f>C119*D119/12</f>
        <v>50000</v>
      </c>
      <c r="G119" s="2"/>
    </row>
    <row r="120" spans="2:8">
      <c r="B120" s="3" t="s">
        <v>27</v>
      </c>
      <c r="D120" s="3"/>
      <c r="E120" s="3"/>
      <c r="F120" s="13">
        <f>SUM(F116:F119)</f>
        <v>1088000</v>
      </c>
      <c r="G120" s="2"/>
    </row>
    <row r="121" spans="2:8">
      <c r="B121" s="3"/>
      <c r="C121" s="4"/>
      <c r="E121" s="2"/>
      <c r="F121" s="2"/>
      <c r="G121" s="2"/>
      <c r="H121" s="2"/>
    </row>
    <row r="122" spans="2:8">
      <c r="B122" s="3"/>
      <c r="C122" s="4"/>
      <c r="E122" s="2"/>
      <c r="F122" s="2"/>
      <c r="G122" s="2"/>
      <c r="H122" s="2"/>
    </row>
    <row r="123" spans="2:8">
      <c r="B123" s="3" t="s">
        <v>26</v>
      </c>
      <c r="C123" s="3"/>
      <c r="D123" s="3"/>
      <c r="E123" s="3"/>
      <c r="F123" s="2"/>
      <c r="G123" s="2"/>
      <c r="H123" s="2"/>
    </row>
    <row r="124" spans="2:8">
      <c r="C124" s="2"/>
      <c r="E124" s="2"/>
      <c r="F124" s="2"/>
      <c r="G124" s="2"/>
      <c r="H124" s="2"/>
    </row>
    <row r="125" spans="2:8">
      <c r="D125" s="4"/>
      <c r="E125" s="2"/>
      <c r="F125" s="2"/>
      <c r="G125" s="2"/>
    </row>
    <row r="126" spans="2:8">
      <c r="D126" s="12"/>
      <c r="E126" s="12"/>
      <c r="F126" s="2"/>
      <c r="G126" s="2"/>
    </row>
    <row r="127" spans="2:8">
      <c r="D127" s="8" t="s">
        <v>25</v>
      </c>
      <c r="E127" s="8" t="s">
        <v>24</v>
      </c>
      <c r="F127" s="8" t="s">
        <v>23</v>
      </c>
      <c r="G127" s="2"/>
    </row>
    <row r="128" spans="2:8">
      <c r="E128" s="2"/>
      <c r="G128" s="2"/>
    </row>
    <row r="129" spans="2:8">
      <c r="B129" s="1" t="s">
        <v>22</v>
      </c>
      <c r="D129" s="2">
        <v>1000000</v>
      </c>
      <c r="E129" s="7">
        <v>0.08</v>
      </c>
      <c r="F129" s="2">
        <f>D129*E129</f>
        <v>80000</v>
      </c>
      <c r="G129" s="2"/>
    </row>
    <row r="130" spans="2:8">
      <c r="B130" s="1" t="s">
        <v>21</v>
      </c>
      <c r="D130" s="2">
        <f>D132-D129</f>
        <v>88000</v>
      </c>
      <c r="E130" s="7">
        <v>0.1</v>
      </c>
      <c r="F130" s="2">
        <f>D130*E130</f>
        <v>8800</v>
      </c>
      <c r="G130" s="2"/>
    </row>
    <row r="131" spans="2:8">
      <c r="E131" s="2"/>
      <c r="F131" s="2"/>
      <c r="G131" s="2"/>
    </row>
    <row r="132" spans="2:8" ht="19" thickBot="1">
      <c r="D132" s="11">
        <f>F120</f>
        <v>1088000</v>
      </c>
      <c r="E132" s="2"/>
      <c r="F132" s="10">
        <f>SUM(F129:F131)</f>
        <v>88800</v>
      </c>
      <c r="G132" s="2"/>
    </row>
    <row r="133" spans="2:8" ht="19" thickTop="1">
      <c r="D133" s="2"/>
      <c r="E133" s="2"/>
      <c r="F133" s="2" t="s">
        <v>20</v>
      </c>
      <c r="G133" s="2"/>
    </row>
    <row r="134" spans="2:8">
      <c r="D134" s="2"/>
      <c r="E134" s="2"/>
      <c r="F134" s="2"/>
      <c r="G134" s="2"/>
    </row>
    <row r="135" spans="2:8">
      <c r="B135" s="1" t="s">
        <v>19</v>
      </c>
      <c r="E135" s="2"/>
      <c r="F135" s="2"/>
      <c r="G135" s="2"/>
    </row>
    <row r="136" spans="2:8">
      <c r="B136" s="3"/>
      <c r="C136" s="3"/>
      <c r="D136" s="4"/>
      <c r="E136" s="4"/>
      <c r="F136" s="9"/>
      <c r="H136" s="2"/>
    </row>
    <row r="137" spans="2:8">
      <c r="H137" s="2"/>
    </row>
    <row r="138" spans="2:8">
      <c r="B138" s="3" t="s">
        <v>18</v>
      </c>
      <c r="C138" s="3"/>
      <c r="F138" s="4" t="s">
        <v>17</v>
      </c>
      <c r="G138" s="2"/>
    </row>
    <row r="139" spans="2:8">
      <c r="D139" s="2"/>
      <c r="E139" s="2"/>
      <c r="F139" s="8" t="s">
        <v>16</v>
      </c>
      <c r="G139" s="2"/>
    </row>
    <row r="140" spans="2:8">
      <c r="D140" s="2"/>
      <c r="F140" s="8" t="s">
        <v>15</v>
      </c>
      <c r="G140" s="2"/>
    </row>
    <row r="141" spans="2:8">
      <c r="B141" s="1" t="s">
        <v>14</v>
      </c>
      <c r="D141" s="2"/>
      <c r="E141" s="2"/>
      <c r="G141" s="2"/>
    </row>
    <row r="142" spans="2:8">
      <c r="C142" s="1" t="s">
        <v>13</v>
      </c>
      <c r="D142" s="7">
        <v>0.08</v>
      </c>
      <c r="E142" s="2">
        <v>1000000</v>
      </c>
      <c r="F142" s="4">
        <f>D142*E142*6/12</f>
        <v>40000</v>
      </c>
      <c r="G142" s="2"/>
    </row>
    <row r="143" spans="2:8">
      <c r="D143" s="2"/>
      <c r="E143" s="2"/>
      <c r="F143" s="4"/>
      <c r="G143" s="2"/>
    </row>
    <row r="144" spans="2:8">
      <c r="B144" s="1" t="s">
        <v>12</v>
      </c>
      <c r="D144" s="2"/>
      <c r="E144" s="2"/>
      <c r="F144" s="4"/>
      <c r="G144" s="2"/>
    </row>
    <row r="145" spans="2:9">
      <c r="C145" s="1" t="s">
        <v>11</v>
      </c>
      <c r="D145" s="7">
        <v>0.06</v>
      </c>
      <c r="E145" s="2">
        <v>2000000</v>
      </c>
      <c r="F145" s="4">
        <f>E145*D145*6/12</f>
        <v>60000</v>
      </c>
      <c r="G145" s="2"/>
    </row>
    <row r="146" spans="2:9">
      <c r="C146" s="1" t="s">
        <v>10</v>
      </c>
      <c r="D146" s="7">
        <v>0.12</v>
      </c>
      <c r="E146" s="2">
        <v>4000000</v>
      </c>
      <c r="F146" s="4">
        <f>E146*D146*6/12</f>
        <v>240000</v>
      </c>
      <c r="G146" s="2"/>
    </row>
    <row r="147" spans="2:9" ht="19" thickBot="1">
      <c r="C147" s="4" t="s">
        <v>9</v>
      </c>
      <c r="D147" s="4"/>
      <c r="E147" s="2"/>
      <c r="F147" s="6">
        <f>SUM(F142:F146)</f>
        <v>340000</v>
      </c>
      <c r="G147" s="2"/>
    </row>
    <row r="148" spans="2:9" ht="19" thickTop="1">
      <c r="F148" s="1" t="s">
        <v>8</v>
      </c>
      <c r="G148" s="2"/>
    </row>
    <row r="149" spans="2:9">
      <c r="H149" s="2"/>
    </row>
    <row r="150" spans="2:9">
      <c r="H150" s="2"/>
    </row>
    <row r="151" spans="2:9">
      <c r="B151" s="3" t="s">
        <v>7</v>
      </c>
      <c r="C151" s="3"/>
      <c r="D151" s="3"/>
      <c r="E151" s="3"/>
      <c r="F151" s="3"/>
      <c r="G151" s="3"/>
      <c r="H151" s="2"/>
    </row>
    <row r="152" spans="2:9">
      <c r="B152" s="3" t="s">
        <v>6</v>
      </c>
      <c r="C152" s="3"/>
      <c r="E152" s="4"/>
      <c r="H152" s="2"/>
    </row>
    <row r="153" spans="2:9">
      <c r="C153" s="2"/>
      <c r="D153" s="1" t="s">
        <v>5</v>
      </c>
      <c r="F153" s="4"/>
      <c r="I153" s="2"/>
    </row>
    <row r="154" spans="2:9" ht="19" thickBot="1">
      <c r="B154" s="3" t="s">
        <v>4</v>
      </c>
      <c r="C154" s="4"/>
      <c r="D154" s="1" t="s">
        <v>3</v>
      </c>
      <c r="F154" s="5">
        <v>88800</v>
      </c>
      <c r="I154" s="2"/>
    </row>
    <row r="155" spans="2:9" ht="19" thickTop="1">
      <c r="D155" s="4"/>
      <c r="E155" s="2"/>
      <c r="H155" s="2"/>
    </row>
    <row r="156" spans="2:9">
      <c r="H156" s="2"/>
    </row>
    <row r="157" spans="2:9">
      <c r="B157" s="1" t="s">
        <v>2</v>
      </c>
      <c r="H157" s="2"/>
    </row>
    <row r="158" spans="2:9">
      <c r="C158" s="1" t="s">
        <v>1</v>
      </c>
      <c r="D158" s="2">
        <f>76000+88800</f>
        <v>164800</v>
      </c>
      <c r="E158" s="2"/>
      <c r="H158" s="2"/>
    </row>
    <row r="159" spans="2:9">
      <c r="C159" s="1" t="s">
        <v>0</v>
      </c>
      <c r="D159" s="2"/>
      <c r="E159" s="2">
        <f>D158</f>
        <v>164800</v>
      </c>
      <c r="G159" s="2"/>
      <c r="H159" s="2"/>
    </row>
    <row r="160" spans="2:9">
      <c r="B160" s="3"/>
      <c r="C160" s="2"/>
      <c r="D160" s="2"/>
      <c r="E160" s="2"/>
      <c r="F160" s="2"/>
      <c r="G160" s="2"/>
      <c r="H160" s="2"/>
    </row>
    <row r="231" spans="2:7">
      <c r="B231" s="2"/>
      <c r="C231" s="2"/>
      <c r="D231" s="2"/>
      <c r="E231" s="2"/>
      <c r="F231" s="2"/>
      <c r="G231" s="2"/>
    </row>
    <row r="232" spans="2:7">
      <c r="B232" s="2"/>
      <c r="C232" s="2"/>
      <c r="D232" s="2"/>
      <c r="E232" s="2"/>
      <c r="F232" s="2"/>
      <c r="G232" s="2"/>
    </row>
  </sheetData>
  <mergeCells count="1">
    <mergeCell ref="B115:B1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21988-F5F6-A145-B3D7-F976728756A7}">
  <dimension ref="A1:H164"/>
  <sheetViews>
    <sheetView tabSelected="1" zoomScale="150" zoomScaleNormal="150" workbookViewId="0">
      <selection activeCell="E1" sqref="E1"/>
    </sheetView>
  </sheetViews>
  <sheetFormatPr baseColWidth="10" defaultRowHeight="18"/>
  <cols>
    <col min="1" max="1" width="10.625" style="1"/>
    <col min="2" max="3" width="9.625" style="1" bestFit="1" customWidth="1"/>
    <col min="4" max="4" width="14.625" style="1" customWidth="1"/>
    <col min="5" max="5" width="19.25" style="1" customWidth="1"/>
    <col min="6" max="6" width="11" style="1" bestFit="1" customWidth="1"/>
    <col min="7" max="7" width="10.875" style="1" bestFit="1" customWidth="1"/>
    <col min="8" max="8" width="11" style="1" customWidth="1"/>
    <col min="9" max="9" width="9.625" style="1" bestFit="1" customWidth="1"/>
    <col min="10" max="16384" width="10.625" style="1"/>
  </cols>
  <sheetData>
    <row r="1" spans="1:8">
      <c r="A1" s="3" t="s">
        <v>89</v>
      </c>
      <c r="B1" s="3" t="s">
        <v>183</v>
      </c>
      <c r="C1" s="3"/>
      <c r="D1" s="3"/>
      <c r="E1" s="1" t="s">
        <v>87</v>
      </c>
    </row>
    <row r="3" spans="1:8">
      <c r="A3" s="1" t="s">
        <v>182</v>
      </c>
      <c r="B3" s="1" t="s">
        <v>181</v>
      </c>
    </row>
    <row r="5" spans="1:8">
      <c r="A5" s="1" t="s">
        <v>180</v>
      </c>
      <c r="C5" s="1" t="s">
        <v>179</v>
      </c>
    </row>
    <row r="7" spans="1:8">
      <c r="B7" s="1" t="s">
        <v>178</v>
      </c>
    </row>
    <row r="9" spans="1:8">
      <c r="B9" s="1" t="s">
        <v>177</v>
      </c>
    </row>
    <row r="11" spans="1:8">
      <c r="B11" s="1" t="s">
        <v>176</v>
      </c>
    </row>
    <row r="13" spans="1:8">
      <c r="C13" s="1" t="s">
        <v>175</v>
      </c>
    </row>
    <row r="15" spans="1:8">
      <c r="A15" s="3" t="s">
        <v>173</v>
      </c>
      <c r="B15" s="3" t="s">
        <v>174</v>
      </c>
      <c r="C15" s="3"/>
    </row>
    <row r="16" spans="1:8">
      <c r="B16" s="34"/>
      <c r="C16" s="34"/>
      <c r="D16" s="34" t="s">
        <v>171</v>
      </c>
      <c r="E16" s="34"/>
      <c r="F16" s="34" t="s">
        <v>170</v>
      </c>
      <c r="G16" s="34"/>
      <c r="H16" s="34"/>
    </row>
    <row r="17" spans="2:8">
      <c r="B17" s="89">
        <v>42736</v>
      </c>
      <c r="C17" s="34"/>
      <c r="D17" s="88">
        <v>500000</v>
      </c>
      <c r="E17" s="34"/>
      <c r="F17" s="34"/>
      <c r="G17" s="34"/>
      <c r="H17" s="34"/>
    </row>
    <row r="18" spans="2:8">
      <c r="B18" s="89">
        <v>42826</v>
      </c>
      <c r="C18" s="34"/>
      <c r="D18" s="88">
        <v>600000</v>
      </c>
      <c r="E18" s="34"/>
      <c r="F18" s="34"/>
      <c r="G18" s="34"/>
      <c r="H18" s="34"/>
    </row>
    <row r="19" spans="2:8">
      <c r="B19" s="89">
        <v>42979</v>
      </c>
      <c r="C19" s="34"/>
      <c r="D19" s="88">
        <v>750000</v>
      </c>
      <c r="E19" s="34"/>
      <c r="F19" s="34"/>
      <c r="G19" s="34"/>
      <c r="H19" s="34"/>
    </row>
    <row r="20" spans="2:8">
      <c r="B20" s="89">
        <v>43070</v>
      </c>
      <c r="C20" s="34"/>
      <c r="D20" s="88">
        <v>1000000</v>
      </c>
      <c r="E20" s="34"/>
      <c r="F20" s="34"/>
      <c r="G20" s="34"/>
      <c r="H20" s="34"/>
    </row>
    <row r="21" spans="2:8" ht="19" thickBot="1">
      <c r="B21" s="34"/>
      <c r="C21" s="34"/>
      <c r="D21" s="90">
        <f>SUM(D17:D20)</f>
        <v>2850000</v>
      </c>
      <c r="E21" s="34"/>
      <c r="F21" s="34"/>
      <c r="G21" s="34"/>
      <c r="H21" s="34"/>
    </row>
    <row r="22" spans="2:8" ht="19" thickTop="1">
      <c r="B22" s="89">
        <v>42736</v>
      </c>
      <c r="C22" s="34"/>
      <c r="D22" s="34" t="s">
        <v>157</v>
      </c>
      <c r="E22" s="33">
        <v>7.0000000000000007E-2</v>
      </c>
      <c r="F22" s="88">
        <v>2500000</v>
      </c>
      <c r="G22" s="34"/>
      <c r="H22" s="34"/>
    </row>
    <row r="23" spans="2:8">
      <c r="B23" s="34"/>
      <c r="C23" s="34"/>
      <c r="D23" s="34"/>
      <c r="E23" s="34"/>
      <c r="F23" s="88"/>
      <c r="G23" s="34"/>
      <c r="H23" s="34"/>
    </row>
    <row r="24" spans="2:8">
      <c r="B24" s="34" t="s">
        <v>156</v>
      </c>
      <c r="C24" s="34"/>
      <c r="D24" s="34" t="s">
        <v>155</v>
      </c>
      <c r="E24" s="33">
        <v>0.08</v>
      </c>
      <c r="F24" s="88">
        <v>2000000</v>
      </c>
      <c r="G24" s="34"/>
      <c r="H24" s="95">
        <f>F24*E24</f>
        <v>160000</v>
      </c>
    </row>
    <row r="25" spans="2:8">
      <c r="B25" s="34"/>
      <c r="C25" s="34"/>
      <c r="D25" s="34" t="s">
        <v>154</v>
      </c>
      <c r="E25" s="33">
        <v>0.1</v>
      </c>
      <c r="F25" s="88">
        <v>1500000</v>
      </c>
      <c r="G25" s="34"/>
      <c r="H25" s="95">
        <f>F25*E25</f>
        <v>150000</v>
      </c>
    </row>
    <row r="26" spans="2:8" ht="19" thickBot="1">
      <c r="B26" s="34"/>
      <c r="C26" s="34"/>
      <c r="D26" s="34"/>
      <c r="E26" s="34"/>
      <c r="F26" s="87">
        <f>SUM(F24:F25)</f>
        <v>3500000</v>
      </c>
      <c r="G26" s="94">
        <f>H26/F26</f>
        <v>8.8571428571428565E-2</v>
      </c>
      <c r="H26" s="90">
        <f>SUM(H24:H25)</f>
        <v>310000</v>
      </c>
    </row>
    <row r="27" spans="2:8" ht="19" thickTop="1">
      <c r="F27" s="80"/>
      <c r="G27" s="79"/>
    </row>
    <row r="28" spans="2:8">
      <c r="B28" s="1" t="s">
        <v>169</v>
      </c>
      <c r="F28" s="78">
        <f>F41</f>
        <v>1283333.3333333333</v>
      </c>
    </row>
    <row r="30" spans="2:8">
      <c r="B30" s="1" t="s">
        <v>168</v>
      </c>
      <c r="F30" s="78">
        <f>F46</f>
        <v>89833.333333333343</v>
      </c>
      <c r="G30" s="1" t="s">
        <v>167</v>
      </c>
    </row>
    <row r="32" spans="2:8">
      <c r="B32" s="1" t="s">
        <v>166</v>
      </c>
      <c r="F32" s="78">
        <f>G52</f>
        <v>485000</v>
      </c>
    </row>
    <row r="33" spans="2:7">
      <c r="F33" s="78"/>
    </row>
    <row r="34" spans="2:7">
      <c r="F34" s="78"/>
    </row>
    <row r="35" spans="2:7">
      <c r="B35" s="3" t="s">
        <v>162</v>
      </c>
    </row>
    <row r="36" spans="2:7">
      <c r="D36" s="24" t="s">
        <v>165</v>
      </c>
      <c r="E36" s="24" t="s">
        <v>164</v>
      </c>
      <c r="F36" s="24" t="s">
        <v>163</v>
      </c>
    </row>
    <row r="37" spans="2:7">
      <c r="B37" s="74">
        <v>42736</v>
      </c>
      <c r="D37" s="80">
        <v>500000</v>
      </c>
      <c r="E37" s="1">
        <v>12</v>
      </c>
      <c r="F37" s="78">
        <f>D37*E37/12</f>
        <v>500000</v>
      </c>
    </row>
    <row r="38" spans="2:7">
      <c r="B38" s="74">
        <v>42826</v>
      </c>
      <c r="D38" s="80">
        <v>600000</v>
      </c>
      <c r="E38" s="1">
        <v>9</v>
      </c>
      <c r="F38" s="78">
        <f>D38*E38/12</f>
        <v>450000</v>
      </c>
    </row>
    <row r="39" spans="2:7">
      <c r="B39" s="74">
        <v>42979</v>
      </c>
      <c r="D39" s="80">
        <v>750000</v>
      </c>
      <c r="E39" s="1">
        <v>4</v>
      </c>
      <c r="F39" s="78">
        <f>D39*E39/12</f>
        <v>250000</v>
      </c>
    </row>
    <row r="40" spans="2:7">
      <c r="B40" s="74">
        <v>43070</v>
      </c>
      <c r="D40" s="80">
        <v>1000000</v>
      </c>
      <c r="E40" s="1">
        <v>1</v>
      </c>
      <c r="F40" s="78">
        <f>D40*E40/12</f>
        <v>83333.333333333328</v>
      </c>
    </row>
    <row r="41" spans="2:7">
      <c r="E41" s="1" t="s">
        <v>162</v>
      </c>
      <c r="F41" s="85">
        <f>SUM(F37:F40)</f>
        <v>1283333.3333333333</v>
      </c>
    </row>
    <row r="43" spans="2:7">
      <c r="B43" s="3" t="s">
        <v>161</v>
      </c>
      <c r="D43" s="24" t="s">
        <v>25</v>
      </c>
      <c r="E43" s="24" t="s">
        <v>24</v>
      </c>
      <c r="F43" s="24" t="s">
        <v>23</v>
      </c>
    </row>
    <row r="44" spans="2:7">
      <c r="B44" s="1" t="s">
        <v>160</v>
      </c>
      <c r="D44" s="80">
        <f>D46</f>
        <v>1283333.3333333333</v>
      </c>
      <c r="E44" s="7">
        <v>7.0000000000000007E-2</v>
      </c>
      <c r="F44" s="78">
        <f>D44*E44</f>
        <v>89833.333333333343</v>
      </c>
    </row>
    <row r="45" spans="2:7">
      <c r="B45" s="1" t="s">
        <v>159</v>
      </c>
      <c r="D45" s="80">
        <v>0</v>
      </c>
      <c r="E45" s="93">
        <f>G26</f>
        <v>8.8571428571428565E-2</v>
      </c>
      <c r="F45" s="78">
        <f>D45*E45</f>
        <v>0</v>
      </c>
    </row>
    <row r="46" spans="2:7" ht="19" thickBot="1">
      <c r="D46" s="92">
        <f>F41</f>
        <v>1283333.3333333333</v>
      </c>
      <c r="F46" s="81">
        <f>SUM(F44:F45)</f>
        <v>89833.333333333343</v>
      </c>
    </row>
    <row r="47" spans="2:7" ht="19" thickTop="1"/>
    <row r="48" spans="2:7">
      <c r="B48" s="3" t="s">
        <v>8</v>
      </c>
      <c r="E48" s="1" t="s">
        <v>158</v>
      </c>
      <c r="F48" s="1" t="s">
        <v>24</v>
      </c>
      <c r="G48" s="1" t="s">
        <v>23</v>
      </c>
    </row>
    <row r="49" spans="1:8">
      <c r="B49" s="74">
        <v>42736</v>
      </c>
      <c r="D49" s="1" t="s">
        <v>157</v>
      </c>
      <c r="E49" s="80">
        <v>2500000</v>
      </c>
      <c r="F49" s="79">
        <v>7.0000000000000007E-2</v>
      </c>
      <c r="G49" s="78">
        <f>E49*F49</f>
        <v>175000.00000000003</v>
      </c>
    </row>
    <row r="50" spans="1:8">
      <c r="B50" s="1" t="s">
        <v>156</v>
      </c>
      <c r="D50" s="1" t="s">
        <v>155</v>
      </c>
      <c r="E50" s="80">
        <v>2000000</v>
      </c>
      <c r="F50" s="79">
        <v>0.08</v>
      </c>
      <c r="G50" s="78">
        <f>E50*F50</f>
        <v>160000</v>
      </c>
    </row>
    <row r="51" spans="1:8">
      <c r="D51" s="1" t="s">
        <v>154</v>
      </c>
      <c r="E51" s="80">
        <v>1500000</v>
      </c>
      <c r="F51" s="79">
        <v>0.1</v>
      </c>
      <c r="G51" s="78">
        <f>E51*F51</f>
        <v>150000</v>
      </c>
    </row>
    <row r="52" spans="1:8" ht="19" thickBot="1">
      <c r="G52" s="77">
        <f>SUM(G49:G51)</f>
        <v>485000</v>
      </c>
    </row>
    <row r="53" spans="1:8" ht="19" thickTop="1"/>
    <row r="55" spans="1:8">
      <c r="A55" s="1" t="s">
        <v>173</v>
      </c>
      <c r="B55" s="3" t="s">
        <v>172</v>
      </c>
    </row>
    <row r="56" spans="1:8">
      <c r="B56" s="34"/>
      <c r="C56" s="34"/>
      <c r="D56" s="34" t="s">
        <v>171</v>
      </c>
      <c r="E56" s="34"/>
      <c r="F56" s="34"/>
    </row>
    <row r="57" spans="1:8">
      <c r="B57" s="89">
        <v>42766</v>
      </c>
      <c r="C57" s="34"/>
      <c r="D57" s="88">
        <v>1000000</v>
      </c>
      <c r="E57" s="91" t="s">
        <v>170</v>
      </c>
      <c r="F57" s="91"/>
    </row>
    <row r="58" spans="1:8">
      <c r="B58" s="89">
        <v>42856</v>
      </c>
      <c r="C58" s="34"/>
      <c r="D58" s="88">
        <v>800000</v>
      </c>
      <c r="E58" s="34"/>
      <c r="F58" s="34"/>
    </row>
    <row r="59" spans="1:8">
      <c r="B59" s="89">
        <v>42978</v>
      </c>
      <c r="C59" s="34"/>
      <c r="D59" s="88">
        <v>700000</v>
      </c>
      <c r="E59" s="34"/>
      <c r="F59" s="34"/>
    </row>
    <row r="60" spans="1:8">
      <c r="B60" s="89">
        <v>43100</v>
      </c>
      <c r="C60" s="34"/>
      <c r="D60" s="88">
        <v>500000</v>
      </c>
      <c r="E60" s="34"/>
      <c r="F60" s="34"/>
    </row>
    <row r="61" spans="1:8" ht="19" thickBot="1">
      <c r="B61" s="34"/>
      <c r="C61" s="34"/>
      <c r="D61" s="90">
        <f>SUM(D57:D60)</f>
        <v>3000000</v>
      </c>
      <c r="E61" s="34"/>
      <c r="F61" s="34"/>
    </row>
    <row r="62" spans="1:8" ht="19" thickTop="1">
      <c r="B62" s="89">
        <v>42736</v>
      </c>
      <c r="C62" s="34"/>
      <c r="D62" s="34" t="s">
        <v>157</v>
      </c>
      <c r="E62" s="33">
        <v>0.08</v>
      </c>
      <c r="F62" s="88">
        <v>1000000</v>
      </c>
    </row>
    <row r="63" spans="1:8">
      <c r="B63" s="34"/>
      <c r="C63" s="34"/>
      <c r="D63" s="34"/>
      <c r="E63" s="34"/>
      <c r="F63" s="88"/>
    </row>
    <row r="64" spans="1:8">
      <c r="B64" s="34" t="s">
        <v>156</v>
      </c>
      <c r="C64" s="34"/>
      <c r="D64" s="34" t="s">
        <v>155</v>
      </c>
      <c r="E64" s="33">
        <v>0.09</v>
      </c>
      <c r="F64" s="88">
        <v>750000</v>
      </c>
      <c r="H64" s="78">
        <f>E64*F64</f>
        <v>67500</v>
      </c>
    </row>
    <row r="65" spans="2:8">
      <c r="B65" s="34"/>
      <c r="C65" s="34"/>
      <c r="D65" s="34" t="s">
        <v>154</v>
      </c>
      <c r="E65" s="33">
        <v>0.12</v>
      </c>
      <c r="F65" s="88">
        <v>1200000</v>
      </c>
      <c r="H65" s="78">
        <f>E65*F65</f>
        <v>144000</v>
      </c>
    </row>
    <row r="66" spans="2:8" ht="19" thickBot="1">
      <c r="B66" s="34"/>
      <c r="C66" s="34"/>
      <c r="D66" s="34"/>
      <c r="E66" s="34"/>
      <c r="F66" s="87">
        <f>SUM(F64:F65)</f>
        <v>1950000</v>
      </c>
      <c r="G66" s="82">
        <f>H66/F66</f>
        <v>0.10846153846153846</v>
      </c>
      <c r="H66" s="86">
        <f>SUM(H64:H65)</f>
        <v>211500</v>
      </c>
    </row>
    <row r="67" spans="2:8" ht="19" thickTop="1">
      <c r="F67" s="80"/>
      <c r="G67" s="79"/>
    </row>
    <row r="68" spans="2:8">
      <c r="B68" s="1" t="s">
        <v>169</v>
      </c>
      <c r="F68" s="78">
        <f>F80</f>
        <v>1683333.3333333333</v>
      </c>
    </row>
    <row r="70" spans="2:8">
      <c r="B70" s="1" t="s">
        <v>168</v>
      </c>
      <c r="F70" s="78">
        <f>F85</f>
        <v>154115.38461538462</v>
      </c>
      <c r="G70" s="1" t="s">
        <v>167</v>
      </c>
    </row>
    <row r="72" spans="2:8">
      <c r="B72" s="1" t="s">
        <v>166</v>
      </c>
      <c r="F72" s="78">
        <f>G91</f>
        <v>291500</v>
      </c>
    </row>
    <row r="75" spans="2:8">
      <c r="D75" s="24" t="s">
        <v>165</v>
      </c>
      <c r="E75" s="24" t="s">
        <v>164</v>
      </c>
      <c r="F75" s="24" t="s">
        <v>163</v>
      </c>
    </row>
    <row r="76" spans="2:8">
      <c r="B76" s="74">
        <v>42766</v>
      </c>
      <c r="D76" s="80">
        <v>1000000</v>
      </c>
      <c r="E76" s="1">
        <v>11</v>
      </c>
      <c r="F76" s="78">
        <f>D76*E76/12</f>
        <v>916666.66666666663</v>
      </c>
    </row>
    <row r="77" spans="2:8">
      <c r="B77" s="74">
        <v>42856</v>
      </c>
      <c r="D77" s="80">
        <v>800000</v>
      </c>
      <c r="E77" s="1">
        <v>8</v>
      </c>
      <c r="F77" s="78">
        <f>D77*E77/12</f>
        <v>533333.33333333337</v>
      </c>
    </row>
    <row r="78" spans="2:8">
      <c r="B78" s="74">
        <v>42978</v>
      </c>
      <c r="D78" s="80">
        <v>700000</v>
      </c>
      <c r="E78" s="1">
        <v>4</v>
      </c>
      <c r="F78" s="78">
        <f>D78*E78/12</f>
        <v>233333.33333333334</v>
      </c>
    </row>
    <row r="79" spans="2:8">
      <c r="B79" s="74">
        <v>43100</v>
      </c>
      <c r="D79" s="80">
        <v>500000</v>
      </c>
      <c r="E79" s="1">
        <v>0</v>
      </c>
      <c r="F79" s="78">
        <f>D79*E79/12</f>
        <v>0</v>
      </c>
    </row>
    <row r="80" spans="2:8">
      <c r="E80" s="1" t="s">
        <v>162</v>
      </c>
      <c r="F80" s="85">
        <f>SUM(F76:F79)</f>
        <v>1683333.3333333333</v>
      </c>
    </row>
    <row r="82" spans="1:8">
      <c r="B82" s="3" t="s">
        <v>161</v>
      </c>
      <c r="D82" s="24" t="s">
        <v>25</v>
      </c>
      <c r="E82" s="24" t="s">
        <v>24</v>
      </c>
      <c r="F82" s="24" t="s">
        <v>23</v>
      </c>
    </row>
    <row r="83" spans="1:8">
      <c r="B83" s="1" t="s">
        <v>160</v>
      </c>
      <c r="D83" s="84">
        <v>1000000</v>
      </c>
      <c r="E83" s="82">
        <v>0.08</v>
      </c>
      <c r="F83" s="78">
        <f>D83*E83</f>
        <v>80000</v>
      </c>
    </row>
    <row r="84" spans="1:8">
      <c r="B84" s="1" t="s">
        <v>159</v>
      </c>
      <c r="D84" s="80">
        <f>D85-D83</f>
        <v>683333.33333333326</v>
      </c>
      <c r="E84" s="82">
        <f>G66</f>
        <v>0.10846153846153846</v>
      </c>
      <c r="F84" s="78">
        <f>D84*E84</f>
        <v>74115.38461538461</v>
      </c>
      <c r="H84" s="78"/>
    </row>
    <row r="85" spans="1:8" ht="19" thickBot="1">
      <c r="D85" s="83">
        <f>F80</f>
        <v>1683333.3333333333</v>
      </c>
      <c r="E85" s="82"/>
      <c r="F85" s="81">
        <f>SUM(F83:F84)</f>
        <v>154115.38461538462</v>
      </c>
    </row>
    <row r="86" spans="1:8" ht="19" thickTop="1"/>
    <row r="87" spans="1:8">
      <c r="B87" s="3" t="s">
        <v>8</v>
      </c>
      <c r="E87" s="1" t="s">
        <v>158</v>
      </c>
      <c r="F87" s="1" t="s">
        <v>24</v>
      </c>
      <c r="G87" s="1" t="s">
        <v>23</v>
      </c>
    </row>
    <row r="88" spans="1:8">
      <c r="B88" s="74">
        <v>42736</v>
      </c>
      <c r="D88" s="1" t="s">
        <v>157</v>
      </c>
      <c r="E88" s="80">
        <v>1000000</v>
      </c>
      <c r="F88" s="79">
        <v>0.08</v>
      </c>
      <c r="G88" s="78">
        <f>E88*F88</f>
        <v>80000</v>
      </c>
    </row>
    <row r="89" spans="1:8">
      <c r="B89" s="1" t="s">
        <v>156</v>
      </c>
      <c r="D89" s="1" t="s">
        <v>155</v>
      </c>
      <c r="E89" s="80">
        <v>750000</v>
      </c>
      <c r="F89" s="79">
        <v>0.09</v>
      </c>
      <c r="G89" s="78">
        <f>E89*F89</f>
        <v>67500</v>
      </c>
    </row>
    <row r="90" spans="1:8">
      <c r="D90" s="1" t="s">
        <v>154</v>
      </c>
      <c r="E90" s="80">
        <v>1200000</v>
      </c>
      <c r="F90" s="79">
        <v>0.12</v>
      </c>
      <c r="G90" s="78">
        <f>E90*F90</f>
        <v>144000</v>
      </c>
    </row>
    <row r="91" spans="1:8" ht="19" thickBot="1">
      <c r="G91" s="77">
        <f>SUM(G88:G90)</f>
        <v>291500</v>
      </c>
    </row>
    <row r="92" spans="1:8" ht="19" thickTop="1"/>
    <row r="96" spans="1:8">
      <c r="A96" s="3" t="s">
        <v>153</v>
      </c>
      <c r="B96" s="2" t="s">
        <v>152</v>
      </c>
      <c r="C96" s="2"/>
      <c r="D96" s="2"/>
      <c r="E96" s="2"/>
      <c r="F96" s="2"/>
      <c r="G96" s="2"/>
    </row>
    <row r="97" spans="1:7">
      <c r="A97" s="3"/>
      <c r="B97" s="2"/>
      <c r="F97" s="2"/>
      <c r="G97" s="2"/>
    </row>
    <row r="98" spans="1:7">
      <c r="A98" s="3"/>
      <c r="B98" s="1" t="s">
        <v>151</v>
      </c>
      <c r="G98" s="2"/>
    </row>
    <row r="99" spans="1:7">
      <c r="A99" s="3"/>
      <c r="B99" s="45"/>
      <c r="C99" s="45"/>
      <c r="D99" s="45"/>
      <c r="E99" s="45"/>
      <c r="F99" s="45"/>
      <c r="G99" s="2"/>
    </row>
    <row r="100" spans="1:7">
      <c r="A100" s="3"/>
      <c r="B100" s="1" t="s">
        <v>150</v>
      </c>
      <c r="C100" s="75"/>
      <c r="D100" s="76">
        <f>PV(0.06/12,60,-500,0,0)</f>
        <v>25862.780375565286</v>
      </c>
      <c r="E100" s="75"/>
      <c r="F100" s="75"/>
      <c r="G100" s="2"/>
    </row>
    <row r="101" spans="1:7">
      <c r="A101" s="3"/>
      <c r="C101" s="75"/>
      <c r="D101" s="75"/>
      <c r="E101" s="75"/>
      <c r="F101" s="75"/>
      <c r="G101" s="2"/>
    </row>
    <row r="102" spans="1:7">
      <c r="A102" s="3"/>
      <c r="B102" s="1" t="s">
        <v>149</v>
      </c>
      <c r="C102" s="75"/>
      <c r="D102" s="75">
        <f>D100</f>
        <v>25862.780375565286</v>
      </c>
      <c r="E102" s="75"/>
      <c r="F102" s="75"/>
      <c r="G102" s="2"/>
    </row>
    <row r="103" spans="1:7">
      <c r="A103" s="3"/>
      <c r="B103" s="1" t="s">
        <v>148</v>
      </c>
      <c r="C103" s="75"/>
      <c r="D103" s="75"/>
      <c r="E103" s="75">
        <f>D102</f>
        <v>25862.780375565286</v>
      </c>
      <c r="F103" s="75"/>
      <c r="G103" s="2"/>
    </row>
    <row r="104" spans="1:7">
      <c r="A104" s="3"/>
      <c r="C104" s="75"/>
      <c r="D104" s="75"/>
      <c r="E104" s="75"/>
      <c r="F104" s="75"/>
      <c r="G104" s="2"/>
    </row>
    <row r="105" spans="1:7">
      <c r="A105" s="3"/>
      <c r="B105" s="2"/>
      <c r="C105" s="2"/>
      <c r="D105" s="2"/>
      <c r="E105" s="2"/>
      <c r="F105" s="2"/>
      <c r="G105" s="2"/>
    </row>
    <row r="106" spans="1:7">
      <c r="A106" s="3"/>
      <c r="B106" s="2"/>
      <c r="C106" s="2"/>
      <c r="D106" s="2"/>
      <c r="E106" s="2"/>
      <c r="F106" s="2"/>
      <c r="G106" s="2"/>
    </row>
    <row r="107" spans="1:7">
      <c r="A107" s="3" t="s">
        <v>147</v>
      </c>
      <c r="B107" s="2" t="s">
        <v>146</v>
      </c>
      <c r="C107" s="2"/>
      <c r="D107" s="2"/>
      <c r="E107" s="2"/>
      <c r="F107" s="2"/>
      <c r="G107" s="2"/>
    </row>
    <row r="108" spans="1:7">
      <c r="A108" s="3"/>
      <c r="B108" s="2" t="s">
        <v>145</v>
      </c>
      <c r="C108" s="2"/>
      <c r="D108" s="2"/>
      <c r="E108" s="2"/>
      <c r="F108" s="2"/>
      <c r="G108" s="2"/>
    </row>
    <row r="109" spans="1:7">
      <c r="A109" s="3"/>
      <c r="B109" s="2"/>
      <c r="C109" s="2"/>
      <c r="D109" s="2"/>
      <c r="E109" s="2"/>
      <c r="F109" s="2"/>
      <c r="G109" s="2"/>
    </row>
    <row r="110" spans="1:7">
      <c r="A110" s="3"/>
      <c r="B110" s="2" t="s">
        <v>144</v>
      </c>
      <c r="C110" s="15">
        <v>12000</v>
      </c>
      <c r="D110" s="2"/>
      <c r="E110" s="2"/>
      <c r="F110" s="2"/>
      <c r="G110" s="2"/>
    </row>
    <row r="111" spans="1:7">
      <c r="A111" s="3"/>
      <c r="B111" s="2" t="s">
        <v>143</v>
      </c>
      <c r="C111" s="2"/>
      <c r="D111" s="2">
        <v>4000</v>
      </c>
      <c r="E111" s="2"/>
      <c r="F111" s="2"/>
      <c r="G111" s="2"/>
    </row>
    <row r="112" spans="1:7">
      <c r="A112" s="3"/>
      <c r="B112" s="2" t="s">
        <v>142</v>
      </c>
      <c r="C112" s="2"/>
      <c r="D112" s="15">
        <v>8000</v>
      </c>
      <c r="E112" s="2"/>
      <c r="F112" s="2"/>
      <c r="G112" s="2"/>
    </row>
    <row r="113" spans="1:8">
      <c r="A113" s="3"/>
      <c r="B113" s="2" t="s">
        <v>141</v>
      </c>
      <c r="C113" s="2"/>
      <c r="D113" s="2"/>
      <c r="E113" s="2"/>
      <c r="F113" s="2"/>
      <c r="G113" s="2"/>
    </row>
    <row r="114" spans="1:8">
      <c r="A114" s="3"/>
      <c r="B114" s="2" t="s">
        <v>140</v>
      </c>
      <c r="C114" s="2"/>
      <c r="D114" s="2"/>
      <c r="E114" s="2"/>
      <c r="F114" s="2"/>
      <c r="G114" s="2"/>
    </row>
    <row r="115" spans="1:8">
      <c r="A115" s="3"/>
      <c r="B115" s="2"/>
      <c r="C115" s="2"/>
      <c r="D115" s="2"/>
      <c r="E115" s="2"/>
      <c r="F115" s="2"/>
      <c r="G115" s="2"/>
    </row>
    <row r="116" spans="1:8">
      <c r="A116" s="3"/>
      <c r="B116" s="2"/>
      <c r="C116" s="2"/>
      <c r="D116" s="2"/>
      <c r="E116" s="2"/>
      <c r="F116" s="2"/>
      <c r="G116" s="2"/>
    </row>
    <row r="117" spans="1:8">
      <c r="A117" s="3" t="s">
        <v>139</v>
      </c>
      <c r="B117" s="2" t="s">
        <v>138</v>
      </c>
      <c r="C117" s="2"/>
      <c r="D117" s="2"/>
      <c r="E117" s="2"/>
      <c r="F117" s="2"/>
      <c r="G117" s="2"/>
    </row>
    <row r="118" spans="1:8">
      <c r="A118" s="3"/>
      <c r="B118" s="2"/>
      <c r="C118" s="2"/>
      <c r="D118" s="2"/>
      <c r="E118" s="2"/>
      <c r="F118" s="2"/>
      <c r="G118" s="2"/>
    </row>
    <row r="119" spans="1:8">
      <c r="A119" s="3"/>
      <c r="B119" s="4" t="s">
        <v>137</v>
      </c>
      <c r="C119" s="4"/>
      <c r="D119" s="4"/>
      <c r="E119" s="4"/>
      <c r="F119" s="4"/>
      <c r="G119" s="4"/>
    </row>
    <row r="120" spans="1:8">
      <c r="A120" s="3"/>
      <c r="B120" s="4" t="s">
        <v>136</v>
      </c>
      <c r="C120" s="4"/>
      <c r="D120" s="2"/>
      <c r="E120" s="2"/>
      <c r="F120" s="2"/>
      <c r="G120" s="2"/>
    </row>
    <row r="121" spans="1:8">
      <c r="A121" s="3"/>
      <c r="B121" s="74">
        <v>42887</v>
      </c>
      <c r="C121" s="2"/>
      <c r="D121" s="2"/>
      <c r="E121" s="2"/>
      <c r="F121" s="2"/>
      <c r="G121" s="2"/>
    </row>
    <row r="122" spans="1:8">
      <c r="A122" s="3"/>
      <c r="B122" s="2"/>
      <c r="C122" s="2"/>
      <c r="D122" s="2"/>
      <c r="E122" s="2"/>
      <c r="F122" s="2"/>
      <c r="G122" s="2"/>
    </row>
    <row r="123" spans="1:8">
      <c r="A123" s="3"/>
      <c r="B123" s="2"/>
      <c r="C123" s="2"/>
      <c r="D123" s="2"/>
      <c r="E123" s="2"/>
      <c r="F123" s="2"/>
      <c r="G123" s="2"/>
    </row>
    <row r="124" spans="1:8">
      <c r="B124" s="3" t="s">
        <v>135</v>
      </c>
      <c r="C124" s="2"/>
      <c r="D124" s="2"/>
      <c r="E124" s="2"/>
      <c r="F124" s="2"/>
      <c r="G124" s="2"/>
      <c r="H124" s="2"/>
    </row>
    <row r="125" spans="1:8">
      <c r="B125" s="3"/>
      <c r="C125" s="2" t="s">
        <v>134</v>
      </c>
      <c r="D125" s="2"/>
      <c r="E125" s="2"/>
      <c r="F125" s="2"/>
      <c r="G125" s="2"/>
      <c r="H125" s="2"/>
    </row>
    <row r="126" spans="1:8">
      <c r="B126" s="3"/>
      <c r="C126" s="2" t="s">
        <v>133</v>
      </c>
      <c r="D126" s="2"/>
      <c r="E126" s="2"/>
      <c r="F126" s="2"/>
      <c r="G126" s="2"/>
      <c r="H126" s="2"/>
    </row>
    <row r="127" spans="1:8">
      <c r="B127" s="3"/>
      <c r="C127" s="2"/>
      <c r="D127" s="2"/>
      <c r="E127" s="2"/>
      <c r="F127" s="2"/>
      <c r="G127" s="2"/>
      <c r="H127" s="2"/>
    </row>
    <row r="128" spans="1:8">
      <c r="B128" s="3"/>
      <c r="C128" s="2"/>
      <c r="D128" s="12" t="s">
        <v>132</v>
      </c>
      <c r="E128" s="2"/>
      <c r="F128" s="12" t="s">
        <v>131</v>
      </c>
      <c r="G128" s="12"/>
      <c r="H128" s="2"/>
    </row>
    <row r="129" spans="2:8">
      <c r="B129" s="3"/>
      <c r="C129" s="2"/>
      <c r="D129" s="12" t="s">
        <v>130</v>
      </c>
      <c r="E129" s="2"/>
      <c r="F129" s="12" t="s">
        <v>129</v>
      </c>
      <c r="G129" s="12"/>
      <c r="H129" s="2"/>
    </row>
    <row r="130" spans="2:8">
      <c r="B130" s="3"/>
      <c r="C130" s="2"/>
      <c r="D130" s="2"/>
      <c r="E130" s="2"/>
      <c r="F130" s="2"/>
      <c r="G130" s="2"/>
      <c r="H130" s="2"/>
    </row>
    <row r="131" spans="2:8">
      <c r="B131" s="3"/>
      <c r="C131" s="2" t="s">
        <v>128</v>
      </c>
      <c r="D131" s="2">
        <v>40000</v>
      </c>
      <c r="E131" s="2"/>
      <c r="F131" s="2">
        <v>29000</v>
      </c>
      <c r="G131" s="2"/>
      <c r="H131" s="2"/>
    </row>
    <row r="132" spans="2:8">
      <c r="B132" s="3"/>
      <c r="C132" s="2" t="s">
        <v>127</v>
      </c>
      <c r="D132" s="2">
        <v>12000</v>
      </c>
      <c r="E132" s="2"/>
      <c r="F132" s="2">
        <v>2000</v>
      </c>
      <c r="G132" s="2"/>
      <c r="H132" s="2"/>
    </row>
    <row r="133" spans="2:8">
      <c r="B133" s="3"/>
      <c r="C133" s="2"/>
      <c r="D133" s="2"/>
      <c r="E133" s="2"/>
      <c r="F133" s="2"/>
      <c r="G133" s="2"/>
      <c r="H133" s="2"/>
    </row>
    <row r="134" spans="2:8">
      <c r="B134" s="3"/>
      <c r="C134" s="2" t="s">
        <v>126</v>
      </c>
      <c r="D134" s="2">
        <v>25000</v>
      </c>
      <c r="E134" s="2"/>
      <c r="F134" s="2">
        <v>31000</v>
      </c>
      <c r="G134" s="2"/>
      <c r="H134" s="2"/>
    </row>
    <row r="135" spans="2:8">
      <c r="B135" s="3"/>
      <c r="C135" s="2"/>
      <c r="D135" s="2"/>
      <c r="E135" s="2"/>
      <c r="F135" s="2"/>
      <c r="G135" s="2"/>
      <c r="H135" s="2"/>
    </row>
    <row r="136" spans="2:8">
      <c r="B136" s="3"/>
      <c r="C136" s="4" t="s">
        <v>125</v>
      </c>
      <c r="D136" s="2"/>
      <c r="E136" s="2"/>
      <c r="F136" s="2"/>
      <c r="G136" s="4" t="s">
        <v>124</v>
      </c>
      <c r="H136" s="2"/>
    </row>
    <row r="137" spans="2:8">
      <c r="B137" s="71" t="s">
        <v>123</v>
      </c>
      <c r="C137" s="69"/>
      <c r="D137" s="73"/>
      <c r="E137" s="4"/>
      <c r="F137" s="70" t="s">
        <v>122</v>
      </c>
      <c r="G137" s="69"/>
      <c r="H137" s="72"/>
    </row>
    <row r="138" spans="2:8">
      <c r="B138" s="67"/>
      <c r="C138" s="2"/>
      <c r="D138" s="60"/>
      <c r="E138" s="2"/>
      <c r="F138" s="62"/>
      <c r="G138" s="2"/>
      <c r="H138" s="60"/>
    </row>
    <row r="139" spans="2:8">
      <c r="B139" s="66" t="s">
        <v>115</v>
      </c>
      <c r="C139" s="2"/>
      <c r="D139" s="60"/>
      <c r="E139" s="2"/>
      <c r="F139" s="65" t="s">
        <v>113</v>
      </c>
      <c r="G139" s="2"/>
      <c r="H139" s="60"/>
    </row>
    <row r="140" spans="2:8">
      <c r="B140" s="67" t="s">
        <v>112</v>
      </c>
      <c r="C140" s="2">
        <v>3000</v>
      </c>
      <c r="D140" s="60"/>
      <c r="E140" s="2"/>
      <c r="F140" s="62" t="s">
        <v>110</v>
      </c>
      <c r="G140" s="2">
        <v>25000</v>
      </c>
      <c r="H140" s="60"/>
    </row>
    <row r="141" spans="2:8">
      <c r="B141" s="67" t="s">
        <v>121</v>
      </c>
      <c r="C141" s="2">
        <v>31000</v>
      </c>
      <c r="D141" s="60"/>
      <c r="E141" s="2"/>
      <c r="F141" s="62" t="s">
        <v>120</v>
      </c>
      <c r="G141" s="2">
        <v>2000</v>
      </c>
      <c r="H141" s="60"/>
    </row>
    <row r="142" spans="2:8">
      <c r="B142" s="67" t="s">
        <v>105</v>
      </c>
      <c r="C142" s="2">
        <v>12000</v>
      </c>
      <c r="D142" s="60"/>
      <c r="E142" s="2"/>
      <c r="F142" s="62" t="s">
        <v>103</v>
      </c>
      <c r="G142" s="2">
        <v>6000</v>
      </c>
      <c r="H142" s="60"/>
    </row>
    <row r="143" spans="2:8">
      <c r="B143" s="67" t="s">
        <v>119</v>
      </c>
      <c r="C143" s="2"/>
      <c r="D143" s="60">
        <v>6000</v>
      </c>
      <c r="E143" s="2"/>
      <c r="F143" s="62" t="s">
        <v>118</v>
      </c>
      <c r="G143" s="2"/>
      <c r="H143" s="60">
        <v>29000</v>
      </c>
    </row>
    <row r="144" spans="2:8">
      <c r="B144" s="67" t="s">
        <v>100</v>
      </c>
      <c r="C144" s="2"/>
      <c r="D144" s="60">
        <v>40000</v>
      </c>
      <c r="E144" s="2"/>
      <c r="F144" s="62" t="s">
        <v>117</v>
      </c>
      <c r="G144" s="2"/>
      <c r="H144" s="60">
        <v>4000</v>
      </c>
    </row>
    <row r="145" spans="2:8">
      <c r="B145" s="63"/>
      <c r="C145" s="58"/>
      <c r="D145" s="57"/>
      <c r="E145" s="2"/>
      <c r="F145" s="59"/>
      <c r="G145" s="58"/>
      <c r="H145" s="57"/>
    </row>
    <row r="146" spans="2:8">
      <c r="B146" s="71" t="s">
        <v>116</v>
      </c>
      <c r="C146" s="69"/>
      <c r="D146" s="2"/>
      <c r="E146" s="62"/>
      <c r="F146" s="70" t="s">
        <v>116</v>
      </c>
      <c r="G146" s="69"/>
      <c r="H146" s="68"/>
    </row>
    <row r="147" spans="2:8">
      <c r="B147" s="67"/>
      <c r="C147" s="2"/>
      <c r="D147" s="2"/>
      <c r="E147" s="62"/>
      <c r="F147" s="62"/>
      <c r="G147" s="2"/>
      <c r="H147" s="60"/>
    </row>
    <row r="148" spans="2:8">
      <c r="B148" s="66" t="s">
        <v>115</v>
      </c>
      <c r="C148" s="2"/>
      <c r="D148" s="2"/>
      <c r="E148" s="62" t="s">
        <v>114</v>
      </c>
      <c r="F148" s="65" t="s">
        <v>113</v>
      </c>
      <c r="G148" s="2"/>
      <c r="H148" s="60"/>
    </row>
    <row r="149" spans="2:8">
      <c r="B149" s="67" t="s">
        <v>112</v>
      </c>
      <c r="C149" s="2">
        <v>3000</v>
      </c>
      <c r="D149" s="2"/>
      <c r="E149" s="62" t="s">
        <v>111</v>
      </c>
      <c r="F149" s="62" t="s">
        <v>110</v>
      </c>
      <c r="G149" s="2">
        <v>21774</v>
      </c>
      <c r="H149" s="60" t="s">
        <v>109</v>
      </c>
    </row>
    <row r="150" spans="2:8">
      <c r="B150" s="67" t="s">
        <v>108</v>
      </c>
      <c r="C150" s="2">
        <v>31000</v>
      </c>
      <c r="D150" s="2"/>
      <c r="E150" s="62" t="s">
        <v>107</v>
      </c>
      <c r="F150" s="62" t="s">
        <v>106</v>
      </c>
      <c r="G150" s="2">
        <v>2000</v>
      </c>
      <c r="H150" s="60"/>
    </row>
    <row r="151" spans="2:8">
      <c r="B151" s="67" t="s">
        <v>105</v>
      </c>
      <c r="C151" s="2">
        <v>12000</v>
      </c>
      <c r="D151" s="2"/>
      <c r="E151" s="62" t="s">
        <v>104</v>
      </c>
      <c r="F151" s="62" t="s">
        <v>103</v>
      </c>
      <c r="G151" s="2">
        <v>6000</v>
      </c>
      <c r="H151" s="60"/>
    </row>
    <row r="152" spans="2:8">
      <c r="B152" s="67" t="s">
        <v>102</v>
      </c>
      <c r="C152" s="2"/>
      <c r="D152" s="2">
        <v>6000</v>
      </c>
      <c r="E152" s="62" t="s">
        <v>101</v>
      </c>
      <c r="F152" s="62" t="s">
        <v>100</v>
      </c>
      <c r="G152" s="2"/>
      <c r="H152" s="60">
        <v>29000</v>
      </c>
    </row>
    <row r="153" spans="2:8">
      <c r="B153" s="67" t="s">
        <v>100</v>
      </c>
      <c r="C153" s="2"/>
      <c r="D153" s="2">
        <v>40000</v>
      </c>
      <c r="E153" s="62"/>
      <c r="F153" s="62" t="s">
        <v>99</v>
      </c>
      <c r="G153" s="2"/>
      <c r="H153" s="60">
        <v>774</v>
      </c>
    </row>
    <row r="154" spans="2:8">
      <c r="B154" s="67"/>
      <c r="C154" s="2"/>
      <c r="D154" s="2"/>
      <c r="E154" s="62"/>
      <c r="F154" s="62"/>
      <c r="G154" s="2"/>
      <c r="H154" s="60"/>
    </row>
    <row r="155" spans="2:8">
      <c r="B155" s="66" t="s">
        <v>98</v>
      </c>
      <c r="C155" s="2"/>
      <c r="D155" s="2"/>
      <c r="E155" s="62"/>
      <c r="F155" s="65" t="s">
        <v>97</v>
      </c>
      <c r="G155" s="4"/>
      <c r="H155" s="64"/>
    </row>
    <row r="156" spans="2:8">
      <c r="B156" s="63"/>
      <c r="C156" s="58"/>
      <c r="D156" s="58"/>
      <c r="E156" s="62"/>
      <c r="F156" s="61" t="s">
        <v>96</v>
      </c>
      <c r="G156" s="2" t="s">
        <v>95</v>
      </c>
      <c r="H156" s="60"/>
    </row>
    <row r="157" spans="2:8">
      <c r="C157" s="2"/>
      <c r="D157" s="2"/>
      <c r="E157" s="2"/>
      <c r="F157" s="59" t="s">
        <v>94</v>
      </c>
      <c r="G157" s="58"/>
      <c r="H157" s="57" t="s">
        <v>93</v>
      </c>
    </row>
    <row r="158" spans="2:8">
      <c r="B158" s="3"/>
      <c r="C158" s="2"/>
      <c r="D158" s="2"/>
      <c r="E158" s="2"/>
      <c r="F158" s="2"/>
      <c r="G158" s="2"/>
      <c r="H158" s="2"/>
    </row>
    <row r="159" spans="2:8">
      <c r="B159" s="3" t="s">
        <v>92</v>
      </c>
      <c r="C159" s="2" t="s">
        <v>91</v>
      </c>
      <c r="D159" s="2"/>
      <c r="E159" s="2"/>
      <c r="F159" s="2"/>
      <c r="G159" s="2"/>
      <c r="H159" s="2"/>
    </row>
    <row r="160" spans="2:8">
      <c r="C160" s="2" t="s">
        <v>90</v>
      </c>
      <c r="D160" s="2"/>
      <c r="E160" s="2"/>
      <c r="F160" s="2"/>
      <c r="G160" s="2"/>
      <c r="H160" s="2"/>
    </row>
    <row r="161" spans="3:8">
      <c r="C161" s="2"/>
      <c r="D161" s="2"/>
      <c r="E161" s="2"/>
      <c r="F161" s="2"/>
      <c r="G161" s="2"/>
      <c r="H161" s="2"/>
    </row>
    <row r="162" spans="3:8">
      <c r="C162" s="2"/>
      <c r="D162" s="2"/>
      <c r="E162" s="2"/>
      <c r="F162" s="2"/>
      <c r="G162" s="2"/>
      <c r="H162" s="2"/>
    </row>
    <row r="163" spans="3:8">
      <c r="C163" s="2"/>
      <c r="D163" s="2"/>
      <c r="E163" s="2"/>
      <c r="F163" s="2"/>
      <c r="G163" s="2"/>
      <c r="H163" s="2"/>
    </row>
    <row r="164" spans="3:8">
      <c r="C164" s="2"/>
      <c r="D164" s="2"/>
      <c r="E164" s="2"/>
      <c r="F164" s="2"/>
      <c r="G164" s="2"/>
      <c r="H164" s="2"/>
    </row>
  </sheetData>
  <mergeCells count="1">
    <mergeCell ref="E57:F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 10 PPE 1</vt:lpstr>
      <vt:lpstr>Ch 10 PPE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Mankin</dc:creator>
  <cp:lastModifiedBy>Jeff Mankin</cp:lastModifiedBy>
  <dcterms:created xsi:type="dcterms:W3CDTF">2021-03-23T17:51:17Z</dcterms:created>
  <dcterms:modified xsi:type="dcterms:W3CDTF">2021-03-23T17:52:56Z</dcterms:modified>
</cp:coreProperties>
</file>